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8855" windowHeight="9930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145" i="1"/>
  <c r="H124"/>
  <c r="H123"/>
  <c r="E123"/>
  <c r="E124" s="1"/>
  <c r="D124" s="1"/>
  <c r="H122"/>
  <c r="D122" s="1"/>
  <c r="H121"/>
  <c r="H119" s="1"/>
  <c r="D119" s="1"/>
  <c r="E121"/>
  <c r="D121"/>
  <c r="H118"/>
  <c r="D118"/>
  <c r="D117"/>
  <c r="H115"/>
  <c r="E115"/>
  <c r="D115"/>
  <c r="H113"/>
  <c r="G113"/>
  <c r="F113"/>
  <c r="E113"/>
  <c r="D113" s="1"/>
  <c r="I111"/>
  <c r="H111"/>
  <c r="G111"/>
  <c r="F111"/>
  <c r="E111"/>
  <c r="D111" s="1"/>
  <c r="H133" s="1"/>
  <c r="I109"/>
  <c r="H109"/>
  <c r="G109"/>
  <c r="F109"/>
  <c r="E109"/>
  <c r="D109"/>
  <c r="D108"/>
  <c r="D107"/>
  <c r="H106"/>
  <c r="G106"/>
  <c r="F106"/>
  <c r="E106"/>
  <c r="D106" s="1"/>
  <c r="H105"/>
  <c r="E105"/>
  <c r="D105"/>
  <c r="H104"/>
  <c r="D104" s="1"/>
  <c r="H103"/>
  <c r="D103" s="1"/>
  <c r="D102"/>
  <c r="I101"/>
  <c r="H101"/>
  <c r="F101"/>
  <c r="E101"/>
  <c r="D101" s="1"/>
  <c r="I100"/>
  <c r="H100"/>
  <c r="F100"/>
  <c r="E100"/>
  <c r="D100"/>
  <c r="I99"/>
  <c r="H99"/>
  <c r="F99"/>
  <c r="E99"/>
  <c r="D99" s="1"/>
  <c r="I98"/>
  <c r="H98"/>
  <c r="F98"/>
  <c r="E98"/>
  <c r="D98"/>
  <c r="I97"/>
  <c r="H97"/>
  <c r="F97"/>
  <c r="E97"/>
  <c r="D97" s="1"/>
  <c r="I96"/>
  <c r="H96"/>
  <c r="F96"/>
  <c r="E96"/>
  <c r="D96"/>
  <c r="D95"/>
  <c r="I94"/>
  <c r="H94"/>
  <c r="G94"/>
  <c r="F94"/>
  <c r="E94"/>
  <c r="D94" s="1"/>
  <c r="H93"/>
  <c r="D93" s="1"/>
  <c r="H92"/>
  <c r="D92" s="1"/>
  <c r="G91"/>
  <c r="F91"/>
  <c r="D91"/>
  <c r="H90"/>
  <c r="D90"/>
  <c r="H89"/>
  <c r="D89"/>
  <c r="H88"/>
  <c r="D88"/>
  <c r="I87"/>
  <c r="H87"/>
  <c r="E87"/>
  <c r="D87"/>
  <c r="H86"/>
  <c r="D86" s="1"/>
  <c r="D85"/>
  <c r="I84"/>
  <c r="H84"/>
  <c r="G84"/>
  <c r="F84"/>
  <c r="E84"/>
  <c r="D84"/>
  <c r="D62"/>
  <c r="D56"/>
  <c r="D55"/>
  <c r="D51"/>
  <c r="D50"/>
  <c r="B40"/>
  <c r="H136" l="1"/>
  <c r="D136" s="1"/>
  <c r="D133"/>
  <c r="D123"/>
</calcChain>
</file>

<file path=xl/sharedStrings.xml><?xml version="1.0" encoding="utf-8"?>
<sst xmlns="http://schemas.openxmlformats.org/spreadsheetml/2006/main" count="214" uniqueCount="152">
  <si>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</si>
  <si>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</si>
  <si>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</si>
  <si>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</si>
  <si>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>Директор САУ лесного хозяйства ВО " Вологдалесхоз "</t>
  </si>
  <si>
    <r>
      <t>________________</t>
    </r>
    <r>
      <rPr>
        <u/>
        <sz val="15"/>
        <rFont val="Times New Roman"/>
        <family val="1"/>
        <charset val="204"/>
      </rPr>
      <t>_</t>
    </r>
    <r>
      <rPr>
        <sz val="15"/>
        <rFont val="Times New Roman"/>
        <family val="1"/>
        <charset val="204"/>
      </rPr>
      <t xml:space="preserve">__________В.В.Черноусов </t>
    </r>
  </si>
  <si>
    <t>(подпись)                  (расшифровка подписи)</t>
  </si>
  <si>
    <t>"____" _____________________ 2016  год</t>
  </si>
  <si>
    <t>План финансово-хозяйственной деятельности на 2016 год</t>
  </si>
  <si>
    <t>КОДЫ</t>
  </si>
  <si>
    <t>Форма по КФД</t>
  </si>
  <si>
    <t>Дата</t>
  </si>
  <si>
    <t>по ОКПО</t>
  </si>
  <si>
    <r>
      <t xml:space="preserve">Наименование учреждения   </t>
    </r>
    <r>
      <rPr>
        <b/>
        <sz val="15"/>
        <rFont val="Times New Roman"/>
        <family val="1"/>
        <charset val="204"/>
      </rPr>
      <t>САУ лесного хозяйства Вологодской
 области "Вологодское лесохозяйственное объединение"</t>
    </r>
  </si>
  <si>
    <t xml:space="preserve">ИНН                                              </t>
  </si>
  <si>
    <t xml:space="preserve">КПП                                                         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</si>
  <si>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</si>
  <si>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</si>
  <si>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</si>
  <si>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</si>
  <si>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г.Вологда ул.Ленинградская д.8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</si>
  <si>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</si>
  <si>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</si>
  <si>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</si>
  <si>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</si>
  <si>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</si>
  <si>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</si>
  <si>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юридическитми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</si>
  <si>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</si>
  <si>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r>
  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</t>
    </r>
    <r>
      <rPr>
        <b/>
        <sz val="15"/>
        <rFont val="Times New Roman"/>
        <family val="1"/>
        <charset val="204"/>
      </rPr>
      <t xml:space="preserve"> отсутствует</t>
    </r>
  </si>
  <si>
    <t>1.4. Общая балансовая стоимость недвижимого  имущества,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</si>
  <si>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</si>
  <si>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</si>
  <si>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</si>
  <si>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</si>
  <si>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</si>
  <si>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</si>
  <si>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</si>
  <si>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</si>
  <si>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</si>
  <si>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руб.</t>
  </si>
  <si>
    <t>Наименование показателя</t>
  </si>
  <si>
    <t>Сумма,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</si>
  <si>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</si>
  <si>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</si>
  <si>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</si>
  <si>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</si>
  <si>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</si>
  <si>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</si>
  <si>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</si>
  <si>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</si>
  <si>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</si>
  <si>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</si>
  <si>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</si>
  <si>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</si>
  <si>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</si>
  <si>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</si>
  <si>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-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</si>
  <si>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</si>
  <si>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</si>
  <si>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</si>
  <si>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</si>
  <si>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</si>
  <si>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</si>
  <si>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</si>
  <si>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</si>
  <si>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</si>
  <si>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</si>
  <si>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 xml:space="preserve">код бюджетной классификации 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</si>
  <si>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</si>
  <si>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</si>
  <si>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</si>
  <si>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</si>
  <si>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деятельности)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</si>
  <si>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</si>
  <si>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</si>
  <si>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</si>
  <si>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</si>
  <si>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</si>
  <si>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</si>
  <si>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</si>
  <si>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</si>
  <si>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</si>
  <si>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</si>
  <si>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</si>
  <si>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</si>
  <si>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</si>
  <si>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</si>
  <si>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</si>
  <si>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</si>
  <si>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>фонд оплаты труда учреждений</t>
  </si>
  <si>
    <t>иные выплаты персоналу учреждений за исключением ФОТ</t>
  </si>
  <si>
    <t>взносы по обязательному страхованию на выплаты по оплате труда и иные выплаты работников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</si>
  <si>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</si>
  <si>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</si>
  <si>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</si>
  <si>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</si>
  <si>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уплата прочих налогов и сборов ( в т.ч.транспортный налог)</t>
  </si>
  <si>
    <t xml:space="preserve">   уплата иных платежей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</si>
  <si>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</si>
  <si>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</si>
  <si>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</si>
  <si>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</si>
  <si>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</si>
  <si>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</si>
  <si>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</si>
  <si>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</si>
  <si>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</si>
  <si>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</si>
  <si>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</si>
  <si>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</si>
  <si>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</si>
  <si>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</si>
  <si>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</si>
  <si>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</si>
  <si>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</si>
  <si>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</si>
  <si>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</si>
  <si>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</si>
  <si>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</si>
  <si>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</si>
  <si>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</si>
  <si>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</si>
  <si>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</si>
  <si>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</si>
  <si>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</si>
  <si>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</si>
  <si>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</si>
  <si>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</si>
  <si>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</si>
  <si>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</si>
  <si>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</si>
  <si>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</si>
  <si>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</si>
  <si>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</si>
  <si>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</si>
  <si>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</si>
  <si>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</si>
  <si>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</si>
  <si>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</si>
  <si>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_______________________________________________________                                     </t>
  </si>
  <si>
    <t>В.В.Черноусов</t>
  </si>
  <si>
    <t>подпись</t>
  </si>
  <si>
    <t xml:space="preserve"> расшифровка подписи</t>
  </si>
  <si>
    <t>И.о.главного бухгалтера</t>
  </si>
  <si>
    <t xml:space="preserve">учреждения__________________________________________________________________ ___                </t>
  </si>
  <si>
    <t>А.В.Пашкова</t>
  </si>
  <si>
    <t>Исполнитель:                                                     Ю.С.Кузнецова</t>
  </si>
  <si>
    <t xml:space="preserve">                                            (подпись)               (расшифровка подписи)</t>
  </si>
  <si>
    <t>тел.72-58-34</t>
  </si>
  <si>
    <t>30.03.2016 г.</t>
  </si>
  <si>
    <t>" 30   " марта   2016  г.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</si>
</sst>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 wrapText="1" indent="1"/>
    </xf>
    <xf numFmtId="0" fontId="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wrapText="1" inden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164" fontId="2" fillId="0" borderId="5" xfId="0" applyNumberFormat="1" applyFont="1" applyFill="1" applyBorder="1" applyAlignment="1">
      <alignment wrapText="1"/>
    </xf>
    <xf numFmtId="164" fontId="2" fillId="0" borderId="5" xfId="0" applyNumberFormat="1" applyFont="1" applyFill="1" applyBorder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 indent="5"/>
    </xf>
    <xf numFmtId="0" fontId="5" fillId="0" borderId="0" xfId="0" applyFont="1" applyAlignment="1">
      <alignment horizontal="left" indent="5"/>
    </xf>
    <xf numFmtId="0" fontId="5" fillId="0" borderId="7" xfId="0" applyFont="1" applyBorder="1" applyAlignment="1">
      <alignment horizontal="left" wrapText="1" indent="7"/>
    </xf>
    <xf numFmtId="0" fontId="5" fillId="0" borderId="7" xfId="0" applyFont="1" applyBorder="1" applyAlignment="1">
      <alignment horizontal="left" wrapText="1" indent="10"/>
    </xf>
    <xf numFmtId="2" fontId="1" fillId="0" borderId="0" xfId="0" applyNumberFormat="1" applyFont="1"/>
    <xf numFmtId="0" fontId="5" fillId="0" borderId="7" xfId="0" applyFont="1" applyBorder="1" applyAlignment="1">
      <alignment horizontal="left" wrapText="1" indent="5"/>
    </xf>
    <xf numFmtId="0" fontId="5" fillId="0" borderId="6" xfId="0" applyFont="1" applyBorder="1" applyAlignment="1">
      <alignment horizontal="left" wrapText="1" indent="5"/>
    </xf>
    <xf numFmtId="0" fontId="5" fillId="0" borderId="8" xfId="0" applyFont="1" applyBorder="1" applyAlignment="1">
      <alignment horizontal="left" wrapText="1" indent="5"/>
    </xf>
    <xf numFmtId="0" fontId="5" fillId="0" borderId="7" xfId="0" applyFont="1" applyBorder="1" applyAlignment="1">
      <alignment horizontal="left" wrapText="1" indent="8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5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wrapText="1"/>
    </xf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1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wrapText="1" indent="7"/>
    </xf>
    <xf numFmtId="0" fontId="5" fillId="0" borderId="6" xfId="0" applyFont="1" applyBorder="1" applyAlignment="1">
      <alignment horizontal="left" wrapText="1" indent="7"/>
    </xf>
    <xf numFmtId="0" fontId="5" fillId="0" borderId="8" xfId="0" applyFont="1" applyBorder="1" applyAlignment="1">
      <alignment horizontal="left" wrapText="1" indent="7"/>
    </xf>
    <xf numFmtId="164" fontId="1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wrapText="1" indent="9"/>
    </xf>
    <xf numFmtId="0" fontId="5" fillId="0" borderId="6" xfId="0" applyFont="1" applyBorder="1" applyAlignment="1">
      <alignment horizontal="left" wrapText="1" indent="9"/>
    </xf>
    <xf numFmtId="0" fontId="5" fillId="0" borderId="8" xfId="0" applyFont="1" applyBorder="1" applyAlignment="1">
      <alignment horizontal="left" wrapText="1" indent="9"/>
    </xf>
    <xf numFmtId="0" fontId="5" fillId="0" borderId="7" xfId="0" applyFont="1" applyBorder="1" applyAlignment="1">
      <alignment horizontal="left" wrapText="1" indent="5"/>
    </xf>
    <xf numFmtId="0" fontId="5" fillId="0" borderId="6" xfId="0" applyFont="1" applyBorder="1" applyAlignment="1">
      <alignment horizontal="left" wrapText="1" indent="5"/>
    </xf>
    <xf numFmtId="0" fontId="5" fillId="0" borderId="8" xfId="0" applyFont="1" applyBorder="1" applyAlignment="1">
      <alignment horizontal="left" wrapText="1" indent="5"/>
    </xf>
    <xf numFmtId="0" fontId="5" fillId="0" borderId="1" xfId="0" applyFont="1" applyBorder="1" applyAlignment="1">
      <alignment horizontal="left" wrapText="1" indent="5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Fill="1" applyAlignment="1">
      <alignment horizontal="left" wrapText="1" inden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&#1085;&#1072;%2001.04.2016/&#1055;&#1060;&#1061;&#1044;%20%20&#1042;&#1086;&#1083;&#1086;&#1075;&#1076;&#1072;&#1083;&#1077;&#1089;&#1093;&#1086;&#1079;%202016/&#1057;&#1074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_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>
        <row r="86">
          <cell r="H86">
            <v>51171</v>
          </cell>
        </row>
        <row r="103">
          <cell r="H103">
            <v>4003899.9999999995</v>
          </cell>
        </row>
      </sheetData>
      <sheetData sheetId="1"/>
      <sheetData sheetId="2">
        <row r="7">
          <cell r="J7">
            <v>51171</v>
          </cell>
        </row>
        <row r="77">
          <cell r="J77">
            <v>282265</v>
          </cell>
        </row>
        <row r="78">
          <cell r="J78">
            <v>0</v>
          </cell>
        </row>
        <row r="80">
          <cell r="J80">
            <v>252318.37</v>
          </cell>
        </row>
        <row r="81">
          <cell r="J81">
            <v>375000</v>
          </cell>
        </row>
        <row r="82">
          <cell r="J82">
            <v>590493.13</v>
          </cell>
        </row>
      </sheetData>
      <sheetData sheetId="3"/>
      <sheetData sheetId="4"/>
      <sheetData sheetId="5">
        <row r="73">
          <cell r="F73">
            <v>4003.8999999999996</v>
          </cell>
        </row>
      </sheetData>
      <sheetData sheetId="6"/>
      <sheetData sheetId="7"/>
      <sheetData sheetId="8"/>
      <sheetData sheetId="9"/>
      <sheetData sheetId="10">
        <row r="10">
          <cell r="D10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1">
          <cell r="E21">
            <v>0</v>
          </cell>
          <cell r="F21">
            <v>0</v>
          </cell>
        </row>
        <row r="38">
          <cell r="E38">
            <v>0</v>
          </cell>
          <cell r="F38">
            <v>0</v>
          </cell>
        </row>
      </sheetData>
      <sheetData sheetId="11">
        <row r="10">
          <cell r="E10">
            <v>292583293</v>
          </cell>
        </row>
        <row r="57">
          <cell r="E57">
            <v>2158000</v>
          </cell>
        </row>
      </sheetData>
      <sheetData sheetId="12">
        <row r="57">
          <cell r="E57">
            <v>9044130</v>
          </cell>
        </row>
      </sheetData>
      <sheetData sheetId="13"/>
      <sheetData sheetId="14"/>
      <sheetData sheetId="15">
        <row r="8">
          <cell r="G8">
            <v>2431818.7499999995</v>
          </cell>
          <cell r="H8">
            <v>28756345.639999997</v>
          </cell>
        </row>
        <row r="9">
          <cell r="G9">
            <v>49215010</v>
          </cell>
        </row>
        <row r="10">
          <cell r="J10">
            <v>-122034</v>
          </cell>
        </row>
        <row r="12">
          <cell r="F12">
            <v>0</v>
          </cell>
          <cell r="I12">
            <v>1059680733.3199999</v>
          </cell>
          <cell r="K12">
            <v>0</v>
          </cell>
        </row>
        <row r="16">
          <cell r="G16">
            <v>29393862</v>
          </cell>
          <cell r="I16">
            <v>524055028</v>
          </cell>
          <cell r="K16">
            <v>0</v>
          </cell>
        </row>
        <row r="17">
          <cell r="G17">
            <v>22504400</v>
          </cell>
          <cell r="I17">
            <v>400069781</v>
          </cell>
          <cell r="K17">
            <v>0</v>
          </cell>
        </row>
        <row r="18">
          <cell r="G18">
            <v>2000</v>
          </cell>
          <cell r="I18">
            <v>1449901</v>
          </cell>
          <cell r="K18">
            <v>0</v>
          </cell>
        </row>
        <row r="19">
          <cell r="G19">
            <v>6887462</v>
          </cell>
          <cell r="I19">
            <v>122535346</v>
          </cell>
          <cell r="K19">
            <v>0</v>
          </cell>
        </row>
        <row r="20">
          <cell r="G20">
            <v>0</v>
          </cell>
          <cell r="I20">
            <v>0</v>
          </cell>
          <cell r="K20">
            <v>0</v>
          </cell>
        </row>
        <row r="21">
          <cell r="G21">
            <v>22249966.75</v>
          </cell>
          <cell r="H21">
            <v>599527884.46000004</v>
          </cell>
          <cell r="K21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36739100</v>
          </cell>
          <cell r="K38">
            <v>0</v>
          </cell>
        </row>
        <row r="68">
          <cell r="F68">
            <v>0</v>
          </cell>
          <cell r="G68">
            <v>0</v>
          </cell>
          <cell r="H68">
            <v>50000</v>
          </cell>
          <cell r="K68">
            <v>0</v>
          </cell>
        </row>
        <row r="70">
          <cell r="E70">
            <v>0</v>
          </cell>
          <cell r="G70">
            <v>3000</v>
          </cell>
          <cell r="H70">
            <v>35604109</v>
          </cell>
          <cell r="K70">
            <v>0</v>
          </cell>
        </row>
        <row r="72">
          <cell r="G72">
            <v>3000</v>
          </cell>
          <cell r="H72">
            <v>4567770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16500000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3334209</v>
          </cell>
        </row>
        <row r="76">
          <cell r="D76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4"/>
  <sheetViews>
    <sheetView tabSelected="1" topLeftCell="A31" workbookViewId="0">
      <selection activeCell="C43" sqref="C43"/>
    </sheetView>
  </sheetViews>
  <sheetFormatPr defaultRowHeight="15.75"/>
  <cols>
    <col min="1" max="1" width="73" style="1" customWidth="1"/>
    <col min="2" max="2" width="21.7109375" style="2" customWidth="1"/>
    <col min="3" max="3" width="23.7109375" style="3" customWidth="1"/>
    <col min="4" max="4" width="19.42578125" style="3" customWidth="1"/>
    <col min="5" max="5" width="21.28515625" style="3" customWidth="1"/>
    <col min="6" max="9" width="16.7109375" style="3" customWidth="1"/>
    <col min="10" max="16384" width="9.140625" style="3"/>
  </cols>
  <sheetData>
    <row r="1" spans="1:5">
      <c r="C1" s="147" t="s">
        <v>0</v>
      </c>
      <c r="D1" s="147"/>
      <c r="E1" s="147"/>
    </row>
    <row r="2" spans="1:5">
      <c r="C2" s="147" t="s">
        <v>1</v>
      </c>
      <c r="D2" s="147"/>
      <c r="E2" s="147"/>
    </row>
    <row r="3" spans="1:5">
      <c r="C3" s="147" t="s">
        <v>2</v>
      </c>
      <c r="D3" s="147"/>
      <c r="E3" s="147"/>
    </row>
    <row r="5" spans="1:5" ht="19.5">
      <c r="A5" s="4"/>
      <c r="B5" s="143" t="s">
        <v>3</v>
      </c>
      <c r="C5" s="143"/>
      <c r="D5" s="143"/>
      <c r="E5" s="143"/>
    </row>
    <row r="6" spans="1:5" ht="19.5">
      <c r="A6" s="4"/>
      <c r="B6" s="143" t="s">
        <v>4</v>
      </c>
      <c r="C6" s="143"/>
      <c r="D6" s="143"/>
      <c r="E6" s="143"/>
    </row>
    <row r="7" spans="1:5" ht="19.5">
      <c r="A7" s="4"/>
      <c r="B7" s="143" t="s">
        <v>5</v>
      </c>
      <c r="C7" s="143"/>
      <c r="D7" s="143"/>
      <c r="E7" s="143"/>
    </row>
    <row r="8" spans="1:5" ht="19.5">
      <c r="A8" s="4"/>
      <c r="B8" s="143" t="s">
        <v>6</v>
      </c>
      <c r="C8" s="143"/>
      <c r="D8" s="143"/>
      <c r="E8" s="143"/>
    </row>
    <row r="9" spans="1:5" ht="19.5">
      <c r="A9" s="4"/>
      <c r="B9" s="143" t="s">
        <v>7</v>
      </c>
      <c r="C9" s="143"/>
      <c r="D9" s="143"/>
      <c r="E9" s="143"/>
    </row>
    <row r="10" spans="1:5" ht="19.5">
      <c r="A10" s="4"/>
      <c r="B10" s="11"/>
      <c r="C10" s="5"/>
      <c r="D10" s="5"/>
    </row>
    <row r="11" spans="1:5" ht="19.5" customHeight="1">
      <c r="A11" s="144" t="s">
        <v>8</v>
      </c>
      <c r="B11" s="144"/>
      <c r="C11" s="144"/>
      <c r="D11" s="5"/>
    </row>
    <row r="12" spans="1:5" ht="19.5">
      <c r="A12" s="6"/>
      <c r="B12" s="6"/>
      <c r="C12" s="6"/>
      <c r="D12" s="5" t="s">
        <v>9</v>
      </c>
    </row>
    <row r="13" spans="1:5" ht="19.5">
      <c r="A13" s="6"/>
      <c r="B13" s="6"/>
      <c r="C13" s="6" t="s">
        <v>10</v>
      </c>
      <c r="D13" s="7"/>
    </row>
    <row r="14" spans="1:5" ht="19.5">
      <c r="A14" s="6"/>
      <c r="B14" s="6"/>
      <c r="C14" s="6" t="s">
        <v>11</v>
      </c>
      <c r="D14" s="8" t="s">
        <v>150</v>
      </c>
    </row>
    <row r="15" spans="1:5" ht="19.5">
      <c r="A15" s="6"/>
      <c r="B15" s="6"/>
      <c r="C15" s="6"/>
      <c r="D15" s="7"/>
    </row>
    <row r="16" spans="1:5" ht="19.5">
      <c r="A16" s="6"/>
      <c r="B16" s="6"/>
      <c r="C16" s="6"/>
      <c r="D16" s="7"/>
    </row>
    <row r="17" spans="1:5" ht="19.5">
      <c r="A17" s="145"/>
      <c r="B17" s="145"/>
      <c r="C17" s="6" t="s">
        <v>12</v>
      </c>
      <c r="D17" s="7">
        <v>47872428</v>
      </c>
    </row>
    <row r="18" spans="1:5" ht="44.25" customHeight="1">
      <c r="A18" s="140" t="s">
        <v>13</v>
      </c>
      <c r="B18" s="140"/>
      <c r="C18" s="146"/>
      <c r="D18" s="7"/>
    </row>
    <row r="19" spans="1:5" ht="19.5">
      <c r="A19" s="4" t="s">
        <v>14</v>
      </c>
      <c r="B19" s="6"/>
      <c r="C19" s="6"/>
      <c r="D19" s="7">
        <v>3525090553</v>
      </c>
    </row>
    <row r="20" spans="1:5" ht="19.5">
      <c r="A20" s="4" t="s">
        <v>15</v>
      </c>
      <c r="B20" s="6"/>
      <c r="C20" s="6"/>
      <c r="D20" s="7">
        <v>352501001</v>
      </c>
    </row>
    <row r="21" spans="1:5" ht="19.5">
      <c r="A21" s="6"/>
      <c r="B21" s="6"/>
      <c r="C21" s="6"/>
      <c r="D21" s="7"/>
    </row>
    <row r="22" spans="1:5" ht="19.5">
      <c r="A22" s="9" t="s">
        <v>16</v>
      </c>
      <c r="B22" s="6"/>
      <c r="C22" s="6" t="s">
        <v>17</v>
      </c>
      <c r="D22" s="10"/>
    </row>
    <row r="23" spans="1:5" ht="19.5">
      <c r="A23" s="5"/>
      <c r="B23" s="6"/>
      <c r="C23" s="6"/>
      <c r="D23" s="5"/>
    </row>
    <row r="24" spans="1:5" ht="39" customHeight="1">
      <c r="A24" s="4" t="s">
        <v>18</v>
      </c>
      <c r="B24" s="140" t="s">
        <v>19</v>
      </c>
      <c r="C24" s="140"/>
      <c r="D24" s="5"/>
    </row>
    <row r="25" spans="1:5" ht="39">
      <c r="A25" s="4" t="s">
        <v>20</v>
      </c>
      <c r="B25" s="139"/>
      <c r="C25" s="139"/>
      <c r="D25" s="139"/>
    </row>
    <row r="26" spans="1:5" ht="19.5">
      <c r="A26" s="5"/>
      <c r="B26" s="11"/>
      <c r="C26" s="5"/>
      <c r="D26" s="5"/>
    </row>
    <row r="27" spans="1:5" s="12" customFormat="1" ht="19.5" customHeight="1">
      <c r="A27" s="140" t="s">
        <v>21</v>
      </c>
      <c r="B27" s="140"/>
      <c r="C27" s="140"/>
      <c r="D27" s="140"/>
      <c r="E27" s="140"/>
    </row>
    <row r="28" spans="1:5">
      <c r="A28" s="3"/>
    </row>
    <row r="29" spans="1:5" ht="19.5">
      <c r="A29" s="5" t="s">
        <v>22</v>
      </c>
    </row>
    <row r="30" spans="1:5" s="5" customFormat="1" ht="121.5" customHeight="1">
      <c r="A30" s="141" t="s">
        <v>23</v>
      </c>
      <c r="B30" s="141"/>
      <c r="C30" s="141"/>
      <c r="D30" s="141"/>
      <c r="E30" s="141"/>
    </row>
    <row r="31" spans="1:5" s="5" customFormat="1" ht="39" customHeight="1">
      <c r="A31" s="5" t="s">
        <v>24</v>
      </c>
      <c r="B31" s="11"/>
    </row>
    <row r="32" spans="1:5" s="5" customFormat="1" ht="56.25" customHeight="1">
      <c r="A32" s="134" t="s">
        <v>25</v>
      </c>
      <c r="B32" s="134"/>
      <c r="C32" s="134"/>
      <c r="D32" s="134"/>
      <c r="E32" s="134"/>
    </row>
    <row r="33" spans="1:9" s="5" customFormat="1" ht="19.5">
      <c r="A33" s="142" t="s">
        <v>26</v>
      </c>
      <c r="B33" s="142"/>
      <c r="C33" s="142"/>
      <c r="D33" s="142"/>
      <c r="E33" s="142"/>
    </row>
    <row r="34" spans="1:9" s="5" customFormat="1" ht="54.75" customHeight="1">
      <c r="A34" s="134" t="s">
        <v>27</v>
      </c>
      <c r="B34" s="134"/>
      <c r="C34" s="134"/>
      <c r="D34" s="134"/>
      <c r="E34" s="134"/>
    </row>
    <row r="35" spans="1:9" s="13" customFormat="1" ht="50.25" customHeight="1">
      <c r="A35" s="133" t="s">
        <v>28</v>
      </c>
      <c r="B35" s="133"/>
      <c r="C35" s="133"/>
      <c r="D35" s="133"/>
      <c r="E35" s="133"/>
    </row>
    <row r="36" spans="1:9" s="5" customFormat="1" ht="57.75" customHeight="1">
      <c r="A36" s="134" t="s">
        <v>29</v>
      </c>
      <c r="B36" s="134"/>
      <c r="C36" s="134"/>
      <c r="D36" s="134"/>
      <c r="E36" s="134"/>
    </row>
    <row r="37" spans="1:9" s="5" customFormat="1" ht="19.5">
      <c r="A37" s="14"/>
      <c r="B37" s="14"/>
      <c r="C37" s="14"/>
      <c r="D37" s="14"/>
      <c r="E37" s="14"/>
    </row>
    <row r="38" spans="1:9" s="5" customFormat="1" ht="19.5" customHeight="1">
      <c r="A38" s="135" t="s">
        <v>30</v>
      </c>
      <c r="B38" s="138" t="s">
        <v>31</v>
      </c>
      <c r="C38" s="138" t="s">
        <v>32</v>
      </c>
      <c r="D38" s="138"/>
      <c r="E38" s="138"/>
    </row>
    <row r="39" spans="1:9" s="5" customFormat="1" ht="150">
      <c r="A39" s="136"/>
      <c r="B39" s="138"/>
      <c r="C39" s="15" t="s">
        <v>33</v>
      </c>
      <c r="D39" s="15" t="s">
        <v>34</v>
      </c>
      <c r="E39" s="15" t="s">
        <v>35</v>
      </c>
    </row>
    <row r="40" spans="1:9" s="5" customFormat="1" ht="19.5">
      <c r="A40" s="137"/>
      <c r="B40" s="16">
        <f>C40+E40</f>
        <v>322222264.18000001</v>
      </c>
      <c r="C40" s="16">
        <v>273429362.74000001</v>
      </c>
      <c r="D40" s="16"/>
      <c r="E40" s="16">
        <v>48792901.439999998</v>
      </c>
    </row>
    <row r="41" spans="1:9" s="5" customFormat="1" ht="19.5">
      <c r="A41" s="17"/>
      <c r="B41" s="18"/>
      <c r="C41" s="18"/>
      <c r="D41" s="19"/>
      <c r="E41" s="19"/>
    </row>
    <row r="42" spans="1:9" s="5" customFormat="1" ht="78">
      <c r="A42" s="135" t="s">
        <v>36</v>
      </c>
      <c r="B42" s="20" t="s">
        <v>31</v>
      </c>
      <c r="C42" s="21" t="s">
        <v>37</v>
      </c>
      <c r="D42" s="14"/>
      <c r="E42" s="14"/>
    </row>
    <row r="43" spans="1:9" s="5" customFormat="1" ht="19.5">
      <c r="A43" s="137"/>
      <c r="B43" s="22">
        <v>818333563.66999996</v>
      </c>
      <c r="C43" s="23">
        <v>464846817.74000001</v>
      </c>
      <c r="D43" s="14"/>
      <c r="E43" s="14"/>
    </row>
    <row r="44" spans="1:9" s="13" customFormat="1" ht="19.5">
      <c r="A44" s="24"/>
      <c r="B44" s="25"/>
      <c r="C44" s="24"/>
      <c r="D44" s="24"/>
      <c r="E44" s="26" t="s">
        <v>38</v>
      </c>
      <c r="F44" s="24"/>
      <c r="I44" s="27"/>
    </row>
    <row r="45" spans="1:9" s="26" customFormat="1" ht="18.75">
      <c r="A45" s="115" t="s">
        <v>39</v>
      </c>
      <c r="B45" s="115"/>
      <c r="C45" s="115"/>
      <c r="D45" s="115"/>
      <c r="I45" s="28"/>
    </row>
    <row r="46" spans="1:9">
      <c r="D46" s="3" t="s">
        <v>40</v>
      </c>
    </row>
    <row r="47" spans="1:9" s="29" customFormat="1">
      <c r="A47" s="132" t="s">
        <v>41</v>
      </c>
      <c r="B47" s="132"/>
      <c r="C47" s="132"/>
      <c r="D47" s="106" t="s">
        <v>42</v>
      </c>
      <c r="E47" s="106"/>
      <c r="I47" s="30"/>
    </row>
    <row r="48" spans="1:9" s="29" customFormat="1" ht="18.75">
      <c r="A48" s="121" t="s">
        <v>43</v>
      </c>
      <c r="B48" s="122"/>
      <c r="C48" s="123"/>
      <c r="D48" s="124">
        <v>754537571.70000005</v>
      </c>
      <c r="E48" s="124"/>
      <c r="I48" s="30"/>
    </row>
    <row r="49" spans="1:9" s="29" customFormat="1" ht="18.75">
      <c r="A49" s="31" t="s">
        <v>44</v>
      </c>
      <c r="B49" s="31"/>
      <c r="C49" s="32"/>
      <c r="D49" s="124"/>
      <c r="E49" s="124"/>
      <c r="I49" s="30"/>
    </row>
    <row r="50" spans="1:9" s="29" customFormat="1" ht="18.75">
      <c r="A50" s="36" t="s">
        <v>45</v>
      </c>
      <c r="B50" s="37"/>
      <c r="C50" s="38"/>
      <c r="D50" s="124">
        <f>D53+D55</f>
        <v>1140555827.8500001</v>
      </c>
      <c r="E50" s="124"/>
      <c r="I50" s="30"/>
    </row>
    <row r="51" spans="1:9" s="29" customFormat="1" ht="18.75">
      <c r="A51" s="36" t="s">
        <v>46</v>
      </c>
      <c r="B51" s="37"/>
      <c r="C51" s="38"/>
      <c r="D51" s="124">
        <f>D54+D56</f>
        <v>470943891.69999993</v>
      </c>
      <c r="E51" s="124"/>
      <c r="I51" s="30"/>
    </row>
    <row r="52" spans="1:9" s="29" customFormat="1" ht="18.75">
      <c r="A52" s="131" t="s">
        <v>44</v>
      </c>
      <c r="B52" s="131"/>
      <c r="C52" s="131"/>
      <c r="D52" s="124"/>
      <c r="E52" s="124"/>
      <c r="I52" s="30"/>
    </row>
    <row r="53" spans="1:9" s="29" customFormat="1" ht="18.75">
      <c r="A53" s="33" t="s">
        <v>47</v>
      </c>
      <c r="B53" s="37"/>
      <c r="C53" s="38"/>
      <c r="D53" s="124">
        <v>322222264.18000001</v>
      </c>
      <c r="E53" s="124"/>
      <c r="I53" s="30"/>
    </row>
    <row r="54" spans="1:9" s="29" customFormat="1" ht="18.75">
      <c r="A54" s="36" t="s">
        <v>46</v>
      </c>
      <c r="B54" s="37"/>
      <c r="C54" s="38"/>
      <c r="D54" s="124">
        <v>135182856.27000001</v>
      </c>
      <c r="E54" s="124"/>
      <c r="I54" s="30"/>
    </row>
    <row r="55" spans="1:9" s="29" customFormat="1" ht="18.75">
      <c r="A55" s="33" t="s">
        <v>48</v>
      </c>
      <c r="B55" s="37"/>
      <c r="C55" s="38"/>
      <c r="D55" s="124">
        <f>D58+D60</f>
        <v>818333563.67000008</v>
      </c>
      <c r="E55" s="124"/>
      <c r="I55" s="30"/>
    </row>
    <row r="56" spans="1:9" s="29" customFormat="1" ht="18.75">
      <c r="A56" s="36" t="s">
        <v>46</v>
      </c>
      <c r="B56" s="37"/>
      <c r="C56" s="38"/>
      <c r="D56" s="124">
        <f>D59+D61</f>
        <v>335761035.42999995</v>
      </c>
      <c r="E56" s="124"/>
      <c r="I56" s="30"/>
    </row>
    <row r="57" spans="1:9" s="29" customFormat="1" ht="18.75">
      <c r="A57" s="34" t="s">
        <v>49</v>
      </c>
      <c r="B57" s="37"/>
      <c r="C57" s="38"/>
      <c r="D57" s="124"/>
      <c r="E57" s="124"/>
      <c r="I57" s="30"/>
    </row>
    <row r="58" spans="1:9" s="29" customFormat="1" ht="18.75">
      <c r="A58" s="33" t="s">
        <v>50</v>
      </c>
      <c r="B58" s="37"/>
      <c r="C58" s="38"/>
      <c r="D58" s="124">
        <v>464846817.74000001</v>
      </c>
      <c r="E58" s="124"/>
      <c r="F58" s="35"/>
      <c r="I58" s="30"/>
    </row>
    <row r="59" spans="1:9" s="29" customFormat="1" ht="18.75">
      <c r="A59" s="36" t="s">
        <v>46</v>
      </c>
      <c r="B59" s="37"/>
      <c r="C59" s="38"/>
      <c r="D59" s="124">
        <v>177785764.16999999</v>
      </c>
      <c r="E59" s="124"/>
      <c r="I59" s="30"/>
    </row>
    <row r="60" spans="1:9" s="29" customFormat="1" ht="18.75">
      <c r="A60" s="33" t="s">
        <v>51</v>
      </c>
      <c r="B60" s="37"/>
      <c r="C60" s="38"/>
      <c r="D60" s="124">
        <v>353486745.93000001</v>
      </c>
      <c r="E60" s="124"/>
      <c r="I60" s="30"/>
    </row>
    <row r="61" spans="1:9" s="29" customFormat="1" ht="18.75">
      <c r="A61" s="36" t="s">
        <v>46</v>
      </c>
      <c r="B61" s="37"/>
      <c r="C61" s="38"/>
      <c r="D61" s="124">
        <v>157975271.25999999</v>
      </c>
      <c r="E61" s="124"/>
      <c r="I61" s="30"/>
    </row>
    <row r="62" spans="1:9" s="29" customFormat="1" ht="18.75">
      <c r="A62" s="121" t="s">
        <v>52</v>
      </c>
      <c r="B62" s="122"/>
      <c r="C62" s="123"/>
      <c r="D62" s="124">
        <f>-278674110.01+436723930.8</f>
        <v>158049820.79000002</v>
      </c>
      <c r="E62" s="124"/>
      <c r="I62" s="30"/>
    </row>
    <row r="63" spans="1:9" s="29" customFormat="1" ht="18.75">
      <c r="A63" s="128" t="s">
        <v>44</v>
      </c>
      <c r="B63" s="129"/>
      <c r="C63" s="130"/>
      <c r="D63" s="124"/>
      <c r="E63" s="124"/>
      <c r="I63" s="30"/>
    </row>
    <row r="64" spans="1:9" s="29" customFormat="1" ht="18.75">
      <c r="A64" s="33" t="s">
        <v>53</v>
      </c>
      <c r="B64" s="37"/>
      <c r="C64" s="38"/>
      <c r="D64" s="124">
        <v>30730720.949999999</v>
      </c>
      <c r="E64" s="124"/>
      <c r="I64" s="30"/>
    </row>
    <row r="65" spans="1:9" s="29" customFormat="1" ht="18.75">
      <c r="A65" s="33" t="s">
        <v>54</v>
      </c>
      <c r="B65" s="37"/>
      <c r="C65" s="38"/>
      <c r="D65" s="124"/>
      <c r="E65" s="124"/>
      <c r="I65" s="30"/>
    </row>
    <row r="66" spans="1:9" s="29" customFormat="1" ht="18.75">
      <c r="A66" s="39" t="s">
        <v>55</v>
      </c>
      <c r="B66" s="37"/>
      <c r="C66" s="38"/>
      <c r="D66" s="124">
        <v>30671780.579999998</v>
      </c>
      <c r="E66" s="124"/>
      <c r="I66" s="30"/>
    </row>
    <row r="67" spans="1:9" s="29" customFormat="1" ht="37.5">
      <c r="A67" s="39" t="s">
        <v>56</v>
      </c>
      <c r="B67" s="37"/>
      <c r="C67" s="38"/>
      <c r="D67" s="124" t="s">
        <v>57</v>
      </c>
      <c r="E67" s="124"/>
      <c r="I67" s="30"/>
    </row>
    <row r="68" spans="1:9" s="29" customFormat="1" ht="18.75">
      <c r="A68" s="39" t="s">
        <v>58</v>
      </c>
      <c r="B68" s="37"/>
      <c r="C68" s="38"/>
      <c r="D68" s="124">
        <v>58940.37</v>
      </c>
      <c r="E68" s="124"/>
      <c r="I68" s="30"/>
    </row>
    <row r="69" spans="1:9" s="29" customFormat="1" ht="18.75">
      <c r="A69" s="128" t="s">
        <v>59</v>
      </c>
      <c r="B69" s="129"/>
      <c r="C69" s="130"/>
      <c r="D69" s="124">
        <v>77899351.840000004</v>
      </c>
      <c r="E69" s="124"/>
      <c r="I69" s="30"/>
    </row>
    <row r="70" spans="1:9" s="29" customFormat="1" ht="18.75">
      <c r="A70" s="128" t="s">
        <v>60</v>
      </c>
      <c r="B70" s="129"/>
      <c r="C70" s="130"/>
      <c r="D70" s="124">
        <v>49419748</v>
      </c>
      <c r="E70" s="124"/>
      <c r="I70" s="30"/>
    </row>
    <row r="71" spans="1:9" s="29" customFormat="1" ht="18.75">
      <c r="A71" s="121" t="s">
        <v>61</v>
      </c>
      <c r="B71" s="122"/>
      <c r="C71" s="123"/>
      <c r="D71" s="124">
        <v>219930279.11000001</v>
      </c>
      <c r="E71" s="124"/>
      <c r="I71" s="30"/>
    </row>
    <row r="72" spans="1:9" s="29" customFormat="1" ht="18.75">
      <c r="A72" s="128" t="s">
        <v>44</v>
      </c>
      <c r="B72" s="129"/>
      <c r="C72" s="130"/>
      <c r="D72" s="124"/>
      <c r="E72" s="124"/>
      <c r="I72" s="30"/>
    </row>
    <row r="73" spans="1:9" s="29" customFormat="1" ht="18.75">
      <c r="A73" s="121" t="s">
        <v>62</v>
      </c>
      <c r="B73" s="122"/>
      <c r="C73" s="123"/>
      <c r="D73" s="124">
        <v>49362962.5</v>
      </c>
      <c r="E73" s="124"/>
      <c r="I73" s="30"/>
    </row>
    <row r="74" spans="1:9" s="29" customFormat="1" ht="18.75">
      <c r="A74" s="121" t="s">
        <v>63</v>
      </c>
      <c r="B74" s="122"/>
      <c r="C74" s="123"/>
      <c r="D74" s="124">
        <v>170567316.61000001</v>
      </c>
      <c r="E74" s="124"/>
      <c r="I74" s="30"/>
    </row>
    <row r="75" spans="1:9" s="29" customFormat="1" ht="18.75" customHeight="1">
      <c r="A75" s="125" t="s">
        <v>64</v>
      </c>
      <c r="B75" s="126"/>
      <c r="C75" s="127"/>
      <c r="D75" s="124">
        <v>22443622.48</v>
      </c>
      <c r="E75" s="124"/>
      <c r="I75" s="30"/>
    </row>
    <row r="76" spans="1:9" s="29" customFormat="1" ht="18.75">
      <c r="A76" s="112"/>
      <c r="B76" s="113"/>
      <c r="C76" s="114"/>
      <c r="D76" s="106"/>
      <c r="E76" s="106"/>
      <c r="I76" s="30"/>
    </row>
    <row r="78" spans="1:9" s="29" customFormat="1" ht="18.75" customHeight="1">
      <c r="A78" s="115" t="s">
        <v>65</v>
      </c>
      <c r="B78" s="115"/>
      <c r="C78" s="115"/>
      <c r="D78" s="115"/>
      <c r="H78" s="29" t="s">
        <v>66</v>
      </c>
      <c r="I78" s="30"/>
    </row>
    <row r="79" spans="1:9" s="29" customFormat="1" ht="15.75" customHeight="1">
      <c r="A79" s="116" t="s">
        <v>41</v>
      </c>
      <c r="B79" s="117" t="s">
        <v>67</v>
      </c>
      <c r="C79" s="99" t="s">
        <v>68</v>
      </c>
      <c r="D79" s="99" t="s">
        <v>69</v>
      </c>
      <c r="E79" s="99"/>
      <c r="F79" s="99"/>
      <c r="G79" s="99"/>
      <c r="H79" s="99"/>
      <c r="I79" s="99"/>
    </row>
    <row r="80" spans="1:9" s="29" customFormat="1" ht="15.75" customHeight="1">
      <c r="A80" s="116"/>
      <c r="B80" s="118"/>
      <c r="C80" s="99"/>
      <c r="D80" s="120" t="s">
        <v>31</v>
      </c>
      <c r="E80" s="99" t="s">
        <v>32</v>
      </c>
      <c r="F80" s="99"/>
      <c r="G80" s="99"/>
      <c r="H80" s="99"/>
      <c r="I80" s="40"/>
    </row>
    <row r="81" spans="1:10" s="29" customFormat="1" ht="15.75" customHeight="1">
      <c r="A81" s="116"/>
      <c r="B81" s="118"/>
      <c r="C81" s="99"/>
      <c r="D81" s="120"/>
      <c r="E81" s="99" t="s">
        <v>70</v>
      </c>
      <c r="F81" s="99" t="s">
        <v>71</v>
      </c>
      <c r="G81" s="99" t="s">
        <v>72</v>
      </c>
      <c r="H81" s="110" t="s">
        <v>73</v>
      </c>
      <c r="I81" s="110"/>
    </row>
    <row r="82" spans="1:10" s="42" customFormat="1" ht="15.75" customHeight="1">
      <c r="A82" s="116"/>
      <c r="B82" s="119"/>
      <c r="C82" s="99"/>
      <c r="D82" s="120"/>
      <c r="E82" s="99"/>
      <c r="F82" s="99"/>
      <c r="G82" s="99"/>
      <c r="H82" s="41" t="s">
        <v>74</v>
      </c>
      <c r="I82" s="40" t="s">
        <v>75</v>
      </c>
    </row>
    <row r="83" spans="1:10" s="42" customFormat="1" ht="18.75">
      <c r="A83" s="43">
        <v>1</v>
      </c>
      <c r="B83" s="44">
        <v>2</v>
      </c>
      <c r="C83" s="43">
        <v>3</v>
      </c>
      <c r="D83" s="45">
        <v>4</v>
      </c>
      <c r="E83" s="43">
        <v>5</v>
      </c>
      <c r="F83" s="43">
        <v>6</v>
      </c>
      <c r="G83" s="43">
        <v>7</v>
      </c>
      <c r="H83" s="43">
        <v>8</v>
      </c>
      <c r="I83" s="43">
        <v>9</v>
      </c>
    </row>
    <row r="84" spans="1:10" s="29" customFormat="1" ht="18.75">
      <c r="A84" s="46" t="s">
        <v>76</v>
      </c>
      <c r="B84" s="47">
        <v>100</v>
      </c>
      <c r="C84" s="47" t="s">
        <v>77</v>
      </c>
      <c r="D84" s="48">
        <f>E84+F84+G84+H84</f>
        <v>1110273785.8199999</v>
      </c>
      <c r="E84" s="64">
        <f>E87</f>
        <v>49215010</v>
      </c>
      <c r="F84" s="48">
        <f>F91</f>
        <v>0</v>
      </c>
      <c r="G84" s="49">
        <f>G91</f>
        <v>0</v>
      </c>
      <c r="H84" s="50">
        <f>H86+H87+H89+H90+H92+H93</f>
        <v>1061058775.8199999</v>
      </c>
      <c r="I84" s="47">
        <f>I87</f>
        <v>0</v>
      </c>
      <c r="J84" s="51"/>
    </row>
    <row r="85" spans="1:10" s="29" customFormat="1" ht="18.75">
      <c r="A85" s="46" t="s">
        <v>78</v>
      </c>
      <c r="B85" s="47"/>
      <c r="C85" s="47"/>
      <c r="D85" s="48">
        <f>E85+F85+G85+H85</f>
        <v>0</v>
      </c>
      <c r="E85" s="64"/>
      <c r="F85" s="48"/>
      <c r="G85" s="49"/>
      <c r="H85" s="49"/>
      <c r="I85" s="47"/>
    </row>
    <row r="86" spans="1:10" s="29" customFormat="1" ht="18.75">
      <c r="A86" s="52" t="s">
        <v>79</v>
      </c>
      <c r="B86" s="47">
        <v>110</v>
      </c>
      <c r="C86" s="47"/>
      <c r="D86" s="48">
        <f>H86</f>
        <v>51171</v>
      </c>
      <c r="E86" s="64" t="s">
        <v>77</v>
      </c>
      <c r="F86" s="64" t="s">
        <v>77</v>
      </c>
      <c r="G86" s="64" t="s">
        <v>77</v>
      </c>
      <c r="H86" s="64">
        <f>[1]Выручка!J7</f>
        <v>51171</v>
      </c>
      <c r="I86" s="64" t="s">
        <v>77</v>
      </c>
    </row>
    <row r="87" spans="1:10" s="29" customFormat="1" ht="18.75">
      <c r="A87" s="52" t="s">
        <v>80</v>
      </c>
      <c r="B87" s="47">
        <v>120</v>
      </c>
      <c r="C87" s="47"/>
      <c r="D87" s="64">
        <f>E87+H87</f>
        <v>1108722538.3199999</v>
      </c>
      <c r="E87" s="64">
        <f>[1]Конс.!G9</f>
        <v>49215010</v>
      </c>
      <c r="F87" s="64" t="s">
        <v>77</v>
      </c>
      <c r="G87" s="47" t="s">
        <v>77</v>
      </c>
      <c r="H87" s="50">
        <f>[1]Конс.!I12+[1]Конс.!K12+[1]Конс.!J10-[1]ПФХД!H86</f>
        <v>1059507528.3199999</v>
      </c>
      <c r="I87" s="64">
        <f>[1]Конс.!L9</f>
        <v>0</v>
      </c>
    </row>
    <row r="88" spans="1:10" s="29" customFormat="1" ht="60.75">
      <c r="A88" s="53" t="s">
        <v>81</v>
      </c>
      <c r="B88" s="47">
        <v>121</v>
      </c>
      <c r="C88" s="47"/>
      <c r="D88" s="48">
        <f>H88</f>
        <v>292583293</v>
      </c>
      <c r="E88" s="64"/>
      <c r="F88" s="48"/>
      <c r="G88" s="47"/>
      <c r="H88" s="50">
        <f>'[1]ВБ 1'!E10</f>
        <v>292583293</v>
      </c>
      <c r="I88" s="64"/>
    </row>
    <row r="89" spans="1:10" s="29" customFormat="1" ht="37.5">
      <c r="A89" s="52" t="s">
        <v>82</v>
      </c>
      <c r="B89" s="47">
        <v>130</v>
      </c>
      <c r="C89" s="47"/>
      <c r="D89" s="48">
        <f>H89</f>
        <v>282265</v>
      </c>
      <c r="E89" s="64" t="s">
        <v>77</v>
      </c>
      <c r="F89" s="48" t="s">
        <v>77</v>
      </c>
      <c r="G89" s="49" t="s">
        <v>77</v>
      </c>
      <c r="H89" s="54">
        <f>[1]Выручка!J77</f>
        <v>282265</v>
      </c>
      <c r="I89" s="47" t="s">
        <v>77</v>
      </c>
    </row>
    <row r="90" spans="1:10" s="29" customFormat="1" ht="56.25">
      <c r="A90" s="52" t="s">
        <v>83</v>
      </c>
      <c r="B90" s="47">
        <v>140</v>
      </c>
      <c r="C90" s="47"/>
      <c r="D90" s="48">
        <f>+H90</f>
        <v>0</v>
      </c>
      <c r="E90" s="64" t="s">
        <v>77</v>
      </c>
      <c r="F90" s="48" t="s">
        <v>77</v>
      </c>
      <c r="G90" s="49" t="s">
        <v>77</v>
      </c>
      <c r="H90" s="54">
        <f>[1]Выручка!J78</f>
        <v>0</v>
      </c>
      <c r="I90" s="47" t="s">
        <v>77</v>
      </c>
    </row>
    <row r="91" spans="1:10" s="29" customFormat="1" ht="18.75">
      <c r="A91" s="52" t="s">
        <v>84</v>
      </c>
      <c r="B91" s="47">
        <v>150</v>
      </c>
      <c r="C91" s="47"/>
      <c r="D91" s="48">
        <f>F91+G91</f>
        <v>0</v>
      </c>
      <c r="E91" s="64" t="s">
        <v>77</v>
      </c>
      <c r="F91" s="48">
        <f>[1]иные!D10</f>
        <v>0</v>
      </c>
      <c r="G91" s="55">
        <f>[1]Конс.!F12</f>
        <v>0</v>
      </c>
      <c r="H91" s="49" t="s">
        <v>77</v>
      </c>
      <c r="I91" s="47" t="s">
        <v>77</v>
      </c>
    </row>
    <row r="92" spans="1:10" s="29" customFormat="1" ht="18.75">
      <c r="A92" s="52" t="s">
        <v>85</v>
      </c>
      <c r="B92" s="47">
        <v>160</v>
      </c>
      <c r="C92" s="47"/>
      <c r="D92" s="48">
        <f>H92</f>
        <v>590493.13</v>
      </c>
      <c r="E92" s="64" t="s">
        <v>77</v>
      </c>
      <c r="F92" s="48" t="s">
        <v>77</v>
      </c>
      <c r="G92" s="49" t="s">
        <v>77</v>
      </c>
      <c r="H92" s="50">
        <f>[1]Выручка!J82</f>
        <v>590493.13</v>
      </c>
      <c r="I92" s="47" t="s">
        <v>77</v>
      </c>
    </row>
    <row r="93" spans="1:10" s="29" customFormat="1" ht="18.75">
      <c r="A93" s="52" t="s">
        <v>86</v>
      </c>
      <c r="B93" s="47">
        <v>180</v>
      </c>
      <c r="C93" s="47"/>
      <c r="D93" s="48">
        <f>H93</f>
        <v>627318.37</v>
      </c>
      <c r="E93" s="64" t="s">
        <v>77</v>
      </c>
      <c r="F93" s="48" t="s">
        <v>77</v>
      </c>
      <c r="G93" s="49" t="s">
        <v>77</v>
      </c>
      <c r="H93" s="56">
        <f>[1]Выручка!J80+[1]Выручка!J81</f>
        <v>627318.37</v>
      </c>
      <c r="I93" s="47" t="s">
        <v>77</v>
      </c>
    </row>
    <row r="94" spans="1:10" s="29" customFormat="1">
      <c r="A94" s="57" t="s">
        <v>87</v>
      </c>
      <c r="B94" s="58"/>
      <c r="C94" s="47"/>
      <c r="D94" s="64">
        <f>E94+F94+G94+H94</f>
        <v>1247622950.21</v>
      </c>
      <c r="E94" s="64">
        <f>E96+E101+E107+E109+E111</f>
        <v>51646828.75</v>
      </c>
      <c r="F94" s="64">
        <f>F96+F100+F101+F107+F109+F111</f>
        <v>0</v>
      </c>
      <c r="G94" s="64">
        <f>G96+G100+G101+G107+G109+G111</f>
        <v>0</v>
      </c>
      <c r="H94" s="64">
        <f>H96+H101+H107+H109+H111</f>
        <v>1195976121.46</v>
      </c>
      <c r="I94" s="64">
        <f>I96+I100+I101+I107+I109+I111</f>
        <v>0</v>
      </c>
    </row>
    <row r="95" spans="1:10" s="29" customFormat="1">
      <c r="A95" s="40" t="s">
        <v>88</v>
      </c>
      <c r="B95" s="40"/>
      <c r="C95" s="40"/>
      <c r="D95" s="64">
        <f>E95+F95+G95+H95</f>
        <v>0</v>
      </c>
      <c r="E95" s="64"/>
      <c r="F95" s="64"/>
      <c r="G95" s="49"/>
      <c r="H95" s="49"/>
      <c r="I95" s="47"/>
    </row>
    <row r="96" spans="1:10" s="29" customFormat="1">
      <c r="A96" s="59" t="s">
        <v>89</v>
      </c>
      <c r="B96" s="40">
        <v>210</v>
      </c>
      <c r="C96" s="40"/>
      <c r="D96" s="64">
        <f t="shared" ref="D96:D123" si="0">E96+F96+G96+H96</f>
        <v>553448890</v>
      </c>
      <c r="E96" s="64">
        <f>[1]Конс.!G16</f>
        <v>29393862</v>
      </c>
      <c r="F96" s="64">
        <f>[1]иные!E15</f>
        <v>0</v>
      </c>
      <c r="G96" s="50"/>
      <c r="H96" s="50">
        <f>[1]Конс.!I16</f>
        <v>524055028</v>
      </c>
      <c r="I96" s="50">
        <f>[1]Конс.!K16</f>
        <v>0</v>
      </c>
    </row>
    <row r="97" spans="1:9" s="29" customFormat="1">
      <c r="A97" s="60" t="s">
        <v>90</v>
      </c>
      <c r="B97" s="40">
        <v>211</v>
      </c>
      <c r="C97" s="40">
        <v>111</v>
      </c>
      <c r="D97" s="64">
        <f t="shared" si="0"/>
        <v>422574181</v>
      </c>
      <c r="E97" s="64">
        <f>[1]Конс.!G17</f>
        <v>22504400</v>
      </c>
      <c r="F97" s="64">
        <f>[1]иные!E16</f>
        <v>0</v>
      </c>
      <c r="G97" s="50"/>
      <c r="H97" s="50">
        <f>[1]Конс.!I17</f>
        <v>400069781</v>
      </c>
      <c r="I97" s="50">
        <f>[1]Конс.!K17</f>
        <v>0</v>
      </c>
    </row>
    <row r="98" spans="1:9" s="29" customFormat="1">
      <c r="A98" s="60" t="s">
        <v>91</v>
      </c>
      <c r="B98" s="40"/>
      <c r="C98" s="40">
        <v>112</v>
      </c>
      <c r="D98" s="64">
        <f t="shared" si="0"/>
        <v>1451901</v>
      </c>
      <c r="E98" s="64">
        <f>[1]Конс.!G18</f>
        <v>2000</v>
      </c>
      <c r="F98" s="64">
        <f>[1]иные!E17</f>
        <v>0</v>
      </c>
      <c r="G98" s="50"/>
      <c r="H98" s="50">
        <f>[1]Конс.!I18</f>
        <v>1449901</v>
      </c>
      <c r="I98" s="50">
        <f>[1]Конс.!K18</f>
        <v>0</v>
      </c>
    </row>
    <row r="99" spans="1:9" s="29" customFormat="1" ht="31.5">
      <c r="A99" s="60" t="s">
        <v>92</v>
      </c>
      <c r="B99" s="40"/>
      <c r="C99" s="40">
        <v>119</v>
      </c>
      <c r="D99" s="64">
        <f t="shared" si="0"/>
        <v>129422808</v>
      </c>
      <c r="E99" s="64">
        <f>[1]Конс.!G19</f>
        <v>6887462</v>
      </c>
      <c r="F99" s="64">
        <f>[1]иные!E18</f>
        <v>0</v>
      </c>
      <c r="G99" s="50"/>
      <c r="H99" s="50">
        <f>[1]Конс.!I19</f>
        <v>122535346</v>
      </c>
      <c r="I99" s="50">
        <f>[1]Конс.!K19</f>
        <v>0</v>
      </c>
    </row>
    <row r="100" spans="1:9" s="29" customFormat="1">
      <c r="A100" s="61" t="s">
        <v>93</v>
      </c>
      <c r="B100" s="40">
        <v>220</v>
      </c>
      <c r="C100" s="40">
        <v>119</v>
      </c>
      <c r="D100" s="64">
        <f t="shared" si="0"/>
        <v>0</v>
      </c>
      <c r="E100" s="64">
        <f>[1]Конс.!G20</f>
        <v>0</v>
      </c>
      <c r="F100" s="64">
        <f>[1]иные!E19</f>
        <v>0</v>
      </c>
      <c r="G100" s="49"/>
      <c r="H100" s="50">
        <f>[1]Конс.!I20</f>
        <v>0</v>
      </c>
      <c r="I100" s="50">
        <f>[1]Конс.!K20</f>
        <v>0</v>
      </c>
    </row>
    <row r="101" spans="1:9" s="29" customFormat="1">
      <c r="A101" s="61" t="s">
        <v>94</v>
      </c>
      <c r="B101" s="40">
        <v>230</v>
      </c>
      <c r="C101" s="40">
        <v>850</v>
      </c>
      <c r="D101" s="64">
        <f t="shared" si="0"/>
        <v>35607109</v>
      </c>
      <c r="E101" s="64">
        <f>[1]Конс.!G70</f>
        <v>3000</v>
      </c>
      <c r="F101" s="64">
        <f>[1]Конс.!E70</f>
        <v>0</v>
      </c>
      <c r="G101" s="50"/>
      <c r="H101" s="50">
        <f>[1]Конс.!H70</f>
        <v>35604109</v>
      </c>
      <c r="I101" s="50">
        <f>[1]Конс.!K70</f>
        <v>0</v>
      </c>
    </row>
    <row r="102" spans="1:9" s="29" customFormat="1">
      <c r="A102" s="40" t="s">
        <v>44</v>
      </c>
      <c r="B102" s="40"/>
      <c r="C102" s="40"/>
      <c r="D102" s="64">
        <f t="shared" si="0"/>
        <v>0</v>
      </c>
      <c r="E102" s="64"/>
      <c r="F102" s="64"/>
      <c r="G102" s="49"/>
      <c r="H102" s="49"/>
      <c r="I102" s="49"/>
    </row>
    <row r="103" spans="1:9" s="29" customFormat="1">
      <c r="A103" s="40" t="s">
        <v>95</v>
      </c>
      <c r="B103" s="40"/>
      <c r="C103" s="40">
        <v>851</v>
      </c>
      <c r="D103" s="64">
        <f t="shared" si="0"/>
        <v>4003899.9999999995</v>
      </c>
      <c r="E103" s="64"/>
      <c r="F103" s="64"/>
      <c r="G103" s="49"/>
      <c r="H103" s="50">
        <f>[1]расшифровка!F73*1000</f>
        <v>4003899.9999999995</v>
      </c>
      <c r="I103" s="49"/>
    </row>
    <row r="104" spans="1:9" s="29" customFormat="1">
      <c r="A104" s="40" t="s">
        <v>96</v>
      </c>
      <c r="B104" s="40"/>
      <c r="C104" s="40">
        <v>851</v>
      </c>
      <c r="D104" s="64">
        <f t="shared" si="0"/>
        <v>7198230</v>
      </c>
      <c r="E104" s="64"/>
      <c r="F104" s="64"/>
      <c r="G104" s="49"/>
      <c r="H104" s="50">
        <f>'[1]ВБ 1'!E57+'[1]ВБ 2'!E57-[1]ПФХД!H103</f>
        <v>7198230</v>
      </c>
      <c r="I104" s="49"/>
    </row>
    <row r="105" spans="1:9" s="29" customFormat="1">
      <c r="A105" s="40" t="s">
        <v>97</v>
      </c>
      <c r="B105" s="40"/>
      <c r="C105" s="40">
        <v>852</v>
      </c>
      <c r="D105" s="64">
        <f t="shared" si="0"/>
        <v>4570770</v>
      </c>
      <c r="E105" s="64">
        <f>[1]Конс.!G72</f>
        <v>3000</v>
      </c>
      <c r="F105" s="64"/>
      <c r="G105" s="49"/>
      <c r="H105" s="50">
        <f>[1]Конс.!H72</f>
        <v>4567770</v>
      </c>
      <c r="I105" s="49"/>
    </row>
    <row r="106" spans="1:9" s="29" customFormat="1">
      <c r="A106" s="62" t="s">
        <v>98</v>
      </c>
      <c r="B106" s="40"/>
      <c r="C106" s="40">
        <v>853</v>
      </c>
      <c r="D106" s="64">
        <f t="shared" si="0"/>
        <v>19834209</v>
      </c>
      <c r="E106" s="64">
        <f>[1]Конс.!G73+[1]Конс.!G74</f>
        <v>0</v>
      </c>
      <c r="F106" s="64">
        <f>[1]Конс.!E73+[1]Конс.!E74</f>
        <v>0</v>
      </c>
      <c r="G106" s="64">
        <f>[1]Конс.!F73+[1]Конс.!F74</f>
        <v>0</v>
      </c>
      <c r="H106" s="50">
        <f>[1]Конс.!H73+[1]Конс.!H74</f>
        <v>19834209</v>
      </c>
      <c r="I106" s="49"/>
    </row>
    <row r="107" spans="1:9" s="29" customFormat="1">
      <c r="A107" s="61" t="s">
        <v>99</v>
      </c>
      <c r="B107" s="40">
        <v>240</v>
      </c>
      <c r="C107" s="40">
        <v>853</v>
      </c>
      <c r="D107" s="64">
        <f t="shared" si="0"/>
        <v>0</v>
      </c>
      <c r="E107" s="64"/>
      <c r="F107" s="64"/>
      <c r="G107" s="49"/>
      <c r="H107" s="49"/>
      <c r="I107" s="49"/>
    </row>
    <row r="108" spans="1:9" s="29" customFormat="1">
      <c r="A108" s="61"/>
      <c r="B108" s="40"/>
      <c r="C108" s="40"/>
      <c r="D108" s="64">
        <f t="shared" si="0"/>
        <v>0</v>
      </c>
      <c r="E108" s="64"/>
      <c r="F108" s="64"/>
      <c r="G108" s="49"/>
      <c r="H108" s="49"/>
      <c r="I108" s="49"/>
    </row>
    <row r="109" spans="1:9" s="29" customFormat="1">
      <c r="A109" s="61" t="s">
        <v>100</v>
      </c>
      <c r="B109" s="40">
        <v>250</v>
      </c>
      <c r="C109" s="40">
        <v>831</v>
      </c>
      <c r="D109" s="64">
        <f>E109+F109+G109+H109</f>
        <v>50000</v>
      </c>
      <c r="E109" s="64">
        <f>[1]Конс.!G68</f>
        <v>0</v>
      </c>
      <c r="F109" s="64">
        <f>[1]Конс.!F68</f>
        <v>0</v>
      </c>
      <c r="G109" s="64">
        <f>[1]Конс.!G68</f>
        <v>0</v>
      </c>
      <c r="H109" s="50">
        <f>[1]Конс.!H68</f>
        <v>50000</v>
      </c>
      <c r="I109" s="50">
        <f>[1]Конс.!K68</f>
        <v>0</v>
      </c>
    </row>
    <row r="110" spans="1:9" s="29" customFormat="1">
      <c r="A110" s="61"/>
      <c r="B110" s="40"/>
      <c r="C110" s="40"/>
      <c r="D110" s="64"/>
      <c r="E110" s="64"/>
      <c r="F110" s="64"/>
      <c r="G110" s="49"/>
      <c r="H110" s="50"/>
      <c r="I110" s="50"/>
    </row>
    <row r="111" spans="1:9" s="29" customFormat="1">
      <c r="A111" s="61" t="s">
        <v>101</v>
      </c>
      <c r="B111" s="40">
        <v>260</v>
      </c>
      <c r="C111" s="40" t="s">
        <v>77</v>
      </c>
      <c r="D111" s="64">
        <f t="shared" si="0"/>
        <v>658516951.21000004</v>
      </c>
      <c r="E111" s="64">
        <f>[1]Конс.!G21+[1]Конс.!G38</f>
        <v>22249966.75</v>
      </c>
      <c r="F111" s="64">
        <f>[1]иные!E21+[1]иные!E38</f>
        <v>0</v>
      </c>
      <c r="G111" s="64">
        <f>[1]иные!F21+[1]иные!F38</f>
        <v>0</v>
      </c>
      <c r="H111" s="50">
        <f>[1]Конс.!H21+[1]Конс.!H38</f>
        <v>636266984.46000004</v>
      </c>
      <c r="I111" s="50">
        <f>[1]Конс.!K21+[1]Конс.!K38</f>
        <v>0</v>
      </c>
    </row>
    <row r="112" spans="1:9" s="29" customFormat="1">
      <c r="A112" s="61" t="s">
        <v>32</v>
      </c>
      <c r="B112" s="40"/>
      <c r="C112" s="40"/>
      <c r="D112" s="64"/>
      <c r="E112" s="64"/>
      <c r="F112" s="64"/>
      <c r="G112" s="55"/>
      <c r="H112" s="50"/>
      <c r="I112" s="50"/>
    </row>
    <row r="113" spans="1:9" s="29" customFormat="1">
      <c r="A113" s="61" t="s">
        <v>102</v>
      </c>
      <c r="B113" s="40"/>
      <c r="C113" s="40">
        <v>400</v>
      </c>
      <c r="D113" s="64">
        <f>E113+F113+G113+H113</f>
        <v>36739100</v>
      </c>
      <c r="E113" s="64">
        <f>[1]Конс.!G38</f>
        <v>0</v>
      </c>
      <c r="F113" s="64">
        <f>[1]Конс.!E38</f>
        <v>0</v>
      </c>
      <c r="G113" s="64">
        <f>[1]Конс.!F38</f>
        <v>0</v>
      </c>
      <c r="H113" s="50">
        <f>[1]Конс.!H38</f>
        <v>36739100</v>
      </c>
      <c r="I113" s="50"/>
    </row>
    <row r="114" spans="1:9" s="29" customFormat="1">
      <c r="A114" s="61"/>
      <c r="B114" s="40"/>
      <c r="C114" s="40"/>
      <c r="D114" s="64"/>
      <c r="E114" s="64"/>
      <c r="F114" s="64"/>
      <c r="G114" s="55"/>
      <c r="H114" s="50"/>
      <c r="I114" s="50"/>
    </row>
    <row r="115" spans="1:9" s="29" customFormat="1">
      <c r="A115" s="61" t="s">
        <v>103</v>
      </c>
      <c r="B115" s="40">
        <v>300</v>
      </c>
      <c r="C115" s="40" t="s">
        <v>77</v>
      </c>
      <c r="D115" s="64">
        <f>E115+F115+G115+H115</f>
        <v>78356795.280000001</v>
      </c>
      <c r="E115" s="64">
        <f>E117+E118</f>
        <v>28588.48</v>
      </c>
      <c r="F115" s="64"/>
      <c r="G115" s="49"/>
      <c r="H115" s="50">
        <f>H117+H118</f>
        <v>78328206.799999997</v>
      </c>
      <c r="I115" s="47"/>
    </row>
    <row r="116" spans="1:9" s="29" customFormat="1">
      <c r="A116" s="61" t="s">
        <v>44</v>
      </c>
      <c r="B116" s="40">
        <v>310</v>
      </c>
      <c r="C116" s="40"/>
      <c r="D116" s="64"/>
      <c r="E116" s="64"/>
      <c r="F116" s="64"/>
      <c r="G116" s="49"/>
      <c r="H116" s="50"/>
      <c r="I116" s="47"/>
    </row>
    <row r="117" spans="1:9" s="29" customFormat="1">
      <c r="A117" s="61" t="s">
        <v>104</v>
      </c>
      <c r="B117" s="40"/>
      <c r="C117" s="40"/>
      <c r="D117" s="64">
        <f t="shared" si="0"/>
        <v>457443.44</v>
      </c>
      <c r="E117" s="64">
        <v>28588.48</v>
      </c>
      <c r="F117" s="64"/>
      <c r="G117" s="49"/>
      <c r="H117" s="50">
        <v>428854.96</v>
      </c>
      <c r="I117" s="47"/>
    </row>
    <row r="118" spans="1:9" s="29" customFormat="1">
      <c r="A118" s="61" t="s">
        <v>105</v>
      </c>
      <c r="B118" s="40">
        <v>320</v>
      </c>
      <c r="C118" s="40"/>
      <c r="D118" s="64">
        <f t="shared" si="0"/>
        <v>77899351.840000004</v>
      </c>
      <c r="E118" s="64"/>
      <c r="F118" s="64"/>
      <c r="G118" s="49"/>
      <c r="H118" s="50">
        <f>D69</f>
        <v>77899351.840000004</v>
      </c>
      <c r="I118" s="47"/>
    </row>
    <row r="119" spans="1:9" s="29" customFormat="1">
      <c r="A119" s="61" t="s">
        <v>106</v>
      </c>
      <c r="B119" s="40">
        <v>400</v>
      </c>
      <c r="C119" s="40"/>
      <c r="D119" s="64">
        <f t="shared" si="0"/>
        <v>199323662.25</v>
      </c>
      <c r="E119" s="64"/>
      <c r="F119" s="64"/>
      <c r="G119" s="49"/>
      <c r="H119" s="50">
        <f>H121+H122</f>
        <v>199323662.25</v>
      </c>
      <c r="I119" s="47"/>
    </row>
    <row r="120" spans="1:9" s="29" customFormat="1">
      <c r="A120" s="61" t="s">
        <v>44</v>
      </c>
      <c r="B120" s="40"/>
      <c r="C120" s="40"/>
      <c r="D120" s="64"/>
      <c r="E120" s="64"/>
      <c r="F120" s="64"/>
      <c r="G120" s="49"/>
      <c r="H120" s="50"/>
      <c r="I120" s="47"/>
    </row>
    <row r="121" spans="1:9" s="29" customFormat="1">
      <c r="A121" s="61" t="s">
        <v>107</v>
      </c>
      <c r="B121" s="40">
        <v>410</v>
      </c>
      <c r="C121" s="40"/>
      <c r="D121" s="64">
        <f t="shared" si="0"/>
        <v>31188164.390000001</v>
      </c>
      <c r="E121" s="64">
        <f>2545893.27-142700+37+E117</f>
        <v>2431818.75</v>
      </c>
      <c r="F121" s="64"/>
      <c r="G121" s="49"/>
      <c r="H121" s="50">
        <f>28125887.31+142700+58903.37+H117</f>
        <v>28756345.640000001</v>
      </c>
      <c r="I121" s="47"/>
    </row>
    <row r="122" spans="1:9" s="29" customFormat="1">
      <c r="A122" s="61" t="s">
        <v>108</v>
      </c>
      <c r="B122" s="40">
        <v>420</v>
      </c>
      <c r="C122" s="40"/>
      <c r="D122" s="64">
        <f t="shared" si="0"/>
        <v>170567316.61000001</v>
      </c>
      <c r="E122" s="64"/>
      <c r="F122" s="64"/>
      <c r="G122" s="49"/>
      <c r="H122" s="50">
        <f>D74</f>
        <v>170567316.61000001</v>
      </c>
      <c r="I122" s="47"/>
    </row>
    <row r="123" spans="1:9" s="29" customFormat="1">
      <c r="A123" s="61" t="s">
        <v>109</v>
      </c>
      <c r="B123" s="40">
        <v>500</v>
      </c>
      <c r="C123" s="40" t="s">
        <v>77</v>
      </c>
      <c r="D123" s="64">
        <f t="shared" si="0"/>
        <v>31188164.389999997</v>
      </c>
      <c r="E123" s="64">
        <f>[1]Конс.!G8</f>
        <v>2431818.7499999995</v>
      </c>
      <c r="F123" s="64"/>
      <c r="G123" s="49"/>
      <c r="H123" s="50">
        <f>[1]Конс.!H8</f>
        <v>28756345.639999997</v>
      </c>
      <c r="I123" s="50">
        <v>0</v>
      </c>
    </row>
    <row r="124" spans="1:9" s="29" customFormat="1">
      <c r="A124" s="61" t="s">
        <v>110</v>
      </c>
      <c r="B124" s="40">
        <v>600</v>
      </c>
      <c r="C124" s="40" t="s">
        <v>77</v>
      </c>
      <c r="D124" s="64">
        <f>E124+F124+G124+H124</f>
        <v>0</v>
      </c>
      <c r="E124" s="64">
        <f>E123+E84-E94</f>
        <v>0</v>
      </c>
      <c r="F124" s="64"/>
      <c r="G124" s="49"/>
      <c r="H124" s="50">
        <f>[1]Конс.!D76</f>
        <v>0</v>
      </c>
      <c r="I124" s="50">
        <v>0</v>
      </c>
    </row>
    <row r="125" spans="1:9" s="63" customFormat="1">
      <c r="A125" s="66"/>
      <c r="B125" s="68"/>
      <c r="C125" s="69"/>
      <c r="D125" s="67"/>
      <c r="E125" s="67"/>
      <c r="F125" s="67"/>
      <c r="I125" s="68"/>
    </row>
    <row r="126" spans="1:9" s="63" customFormat="1">
      <c r="A126" s="66"/>
      <c r="B126" s="68"/>
      <c r="C126" s="69"/>
      <c r="D126" s="67"/>
      <c r="E126" s="67"/>
      <c r="F126" s="67"/>
      <c r="H126" s="29" t="s">
        <v>111</v>
      </c>
      <c r="I126" s="68"/>
    </row>
    <row r="127" spans="1:9" s="63" customFormat="1" ht="15.75" customHeight="1">
      <c r="A127" s="111" t="s">
        <v>112</v>
      </c>
      <c r="B127" s="111"/>
      <c r="C127" s="111"/>
      <c r="D127" s="111"/>
      <c r="E127" s="67"/>
      <c r="F127" s="67"/>
      <c r="H127" s="29"/>
      <c r="I127" s="68"/>
    </row>
    <row r="128" spans="1:9" s="63" customFormat="1">
      <c r="A128" s="66"/>
      <c r="B128" s="68"/>
      <c r="C128" s="69"/>
      <c r="D128" s="67"/>
      <c r="E128" s="67"/>
      <c r="F128" s="67"/>
      <c r="H128" s="29"/>
      <c r="I128" s="68"/>
    </row>
    <row r="129" spans="1:9" s="63" customFormat="1" ht="15.75" customHeight="1">
      <c r="A129" s="99" t="s">
        <v>41</v>
      </c>
      <c r="B129" s="106" t="s">
        <v>67</v>
      </c>
      <c r="C129" s="99" t="s">
        <v>113</v>
      </c>
      <c r="D129" s="107" t="s">
        <v>114</v>
      </c>
      <c r="E129" s="107"/>
      <c r="F129" s="107"/>
      <c r="G129" s="107"/>
      <c r="H129" s="107"/>
      <c r="I129" s="107"/>
    </row>
    <row r="130" spans="1:9" s="29" customFormat="1">
      <c r="A130" s="99"/>
      <c r="B130" s="106"/>
      <c r="C130" s="99"/>
      <c r="D130" s="105" t="s">
        <v>115</v>
      </c>
      <c r="E130" s="105"/>
      <c r="F130" s="105" t="s">
        <v>32</v>
      </c>
      <c r="G130" s="105"/>
      <c r="H130" s="105"/>
      <c r="I130" s="105"/>
    </row>
    <row r="131" spans="1:9" s="29" customFormat="1" ht="15.75" customHeight="1">
      <c r="A131" s="99"/>
      <c r="B131" s="106"/>
      <c r="C131" s="99"/>
      <c r="D131" s="105"/>
      <c r="E131" s="105"/>
      <c r="F131" s="107" t="s">
        <v>116</v>
      </c>
      <c r="G131" s="107"/>
      <c r="H131" s="107" t="s">
        <v>117</v>
      </c>
      <c r="I131" s="107"/>
    </row>
    <row r="132" spans="1:9" s="29" customFormat="1" ht="15.75" customHeight="1">
      <c r="A132" s="40"/>
      <c r="B132" s="47"/>
      <c r="C132" s="40"/>
      <c r="D132" s="108" t="s">
        <v>118</v>
      </c>
      <c r="E132" s="109"/>
      <c r="F132" s="108" t="s">
        <v>118</v>
      </c>
      <c r="G132" s="109"/>
      <c r="H132" s="108" t="s">
        <v>118</v>
      </c>
      <c r="I132" s="109"/>
    </row>
    <row r="133" spans="1:9" s="29" customFormat="1">
      <c r="A133" s="61" t="s">
        <v>119</v>
      </c>
      <c r="B133" s="65" t="s">
        <v>120</v>
      </c>
      <c r="C133" s="40" t="s">
        <v>77</v>
      </c>
      <c r="D133" s="105">
        <f>H133</f>
        <v>658516951.21000004</v>
      </c>
      <c r="E133" s="105"/>
      <c r="F133" s="105"/>
      <c r="G133" s="105"/>
      <c r="H133" s="105">
        <f>D111</f>
        <v>658516951.21000004</v>
      </c>
      <c r="I133" s="106"/>
    </row>
    <row r="134" spans="1:9" s="29" customFormat="1" ht="31.5">
      <c r="A134" s="61" t="s">
        <v>121</v>
      </c>
      <c r="B134" s="65" t="s">
        <v>122</v>
      </c>
      <c r="C134" s="40" t="s">
        <v>77</v>
      </c>
      <c r="D134" s="105"/>
      <c r="E134" s="105"/>
      <c r="F134" s="105"/>
      <c r="G134" s="105"/>
      <c r="H134" s="106"/>
      <c r="I134" s="106"/>
    </row>
    <row r="135" spans="1:9" s="29" customFormat="1">
      <c r="A135" s="61"/>
      <c r="B135" s="65"/>
      <c r="C135" s="40"/>
      <c r="D135" s="105"/>
      <c r="E135" s="105"/>
      <c r="F135" s="105"/>
      <c r="G135" s="105"/>
      <c r="H135" s="106"/>
      <c r="I135" s="106"/>
    </row>
    <row r="136" spans="1:9" s="29" customFormat="1">
      <c r="A136" s="61" t="s">
        <v>123</v>
      </c>
      <c r="B136" s="65" t="s">
        <v>124</v>
      </c>
      <c r="C136" s="40"/>
      <c r="D136" s="105">
        <f>H136</f>
        <v>658516951.21000004</v>
      </c>
      <c r="E136" s="105"/>
      <c r="F136" s="105"/>
      <c r="G136" s="105"/>
      <c r="H136" s="105">
        <f>H133-H134</f>
        <v>658516951.21000004</v>
      </c>
      <c r="I136" s="105"/>
    </row>
    <row r="137" spans="1:9" s="29" customFormat="1">
      <c r="A137" s="61"/>
      <c r="B137" s="65"/>
      <c r="C137" s="40"/>
      <c r="D137" s="105"/>
      <c r="E137" s="105"/>
      <c r="F137" s="105"/>
      <c r="G137" s="105"/>
      <c r="H137" s="106"/>
      <c r="I137" s="106"/>
    </row>
    <row r="138" spans="1:9" s="63" customFormat="1">
      <c r="A138" s="101"/>
      <c r="B138" s="101"/>
      <c r="C138" s="101"/>
      <c r="D138" s="102"/>
      <c r="E138" s="102"/>
      <c r="F138" s="102"/>
      <c r="G138" s="102"/>
      <c r="H138" s="103"/>
      <c r="I138" s="103"/>
    </row>
    <row r="139" spans="1:9" s="63" customFormat="1">
      <c r="A139" s="104"/>
      <c r="B139" s="104"/>
      <c r="C139" s="104"/>
      <c r="D139" s="102"/>
      <c r="E139" s="102"/>
      <c r="F139" s="102" t="s">
        <v>125</v>
      </c>
      <c r="G139" s="102"/>
      <c r="H139" s="103"/>
      <c r="I139" s="103"/>
    </row>
    <row r="140" spans="1:9" s="63" customFormat="1" ht="15.75" customHeight="1">
      <c r="A140" s="100" t="s">
        <v>126</v>
      </c>
      <c r="B140" s="100"/>
      <c r="C140" s="100"/>
      <c r="D140" s="100"/>
      <c r="E140" s="100"/>
      <c r="F140" s="67"/>
      <c r="G140" s="67"/>
      <c r="H140" s="68"/>
      <c r="I140" s="68"/>
    </row>
    <row r="141" spans="1:9" s="63" customFormat="1">
      <c r="A141" s="69"/>
      <c r="B141" s="69"/>
      <c r="C141" s="69"/>
      <c r="D141" s="69"/>
      <c r="E141" s="69"/>
      <c r="F141" s="67"/>
      <c r="G141" s="67"/>
      <c r="H141" s="68"/>
      <c r="I141" s="68"/>
    </row>
    <row r="142" spans="1:9" s="63" customFormat="1" ht="15.75" customHeight="1">
      <c r="A142" s="59" t="s">
        <v>41</v>
      </c>
      <c r="B142" s="59" t="s">
        <v>67</v>
      </c>
      <c r="C142" s="99" t="s">
        <v>127</v>
      </c>
      <c r="D142" s="99"/>
      <c r="E142" s="69"/>
      <c r="F142" s="67"/>
      <c r="G142" s="67"/>
      <c r="H142" s="68"/>
      <c r="I142" s="68"/>
    </row>
    <row r="143" spans="1:9" s="63" customFormat="1">
      <c r="A143" s="40">
        <v>1</v>
      </c>
      <c r="B143" s="40">
        <v>2</v>
      </c>
      <c r="C143" s="96">
        <v>3</v>
      </c>
      <c r="D143" s="97"/>
      <c r="E143" s="69"/>
      <c r="F143" s="67"/>
      <c r="G143" s="67"/>
      <c r="H143" s="68"/>
      <c r="I143" s="68"/>
    </row>
    <row r="144" spans="1:9" s="63" customFormat="1">
      <c r="A144" s="59" t="s">
        <v>109</v>
      </c>
      <c r="B144" s="65" t="s">
        <v>128</v>
      </c>
      <c r="C144" s="96">
        <v>49362962.5</v>
      </c>
      <c r="D144" s="97"/>
      <c r="E144" s="70"/>
      <c r="F144" s="67"/>
      <c r="G144" s="67"/>
      <c r="H144" s="68"/>
      <c r="I144" s="68"/>
    </row>
    <row r="145" spans="1:9" s="63" customFormat="1">
      <c r="A145" s="59" t="s">
        <v>110</v>
      </c>
      <c r="B145" s="65" t="s">
        <v>129</v>
      </c>
      <c r="C145" s="96">
        <f>C144+C146-C147</f>
        <v>155523962.5</v>
      </c>
      <c r="D145" s="97"/>
      <c r="E145" s="70"/>
      <c r="F145" s="67"/>
      <c r="G145" s="67"/>
      <c r="H145" s="68"/>
      <c r="I145" s="68"/>
    </row>
    <row r="146" spans="1:9" s="63" customFormat="1">
      <c r="A146" s="59" t="s">
        <v>130</v>
      </c>
      <c r="B146" s="65" t="s">
        <v>131</v>
      </c>
      <c r="C146" s="96">
        <v>106161000</v>
      </c>
      <c r="D146" s="97"/>
      <c r="E146" s="70"/>
      <c r="F146" s="67"/>
      <c r="G146" s="67"/>
      <c r="H146" s="68"/>
      <c r="I146" s="68"/>
    </row>
    <row r="147" spans="1:9" s="63" customFormat="1">
      <c r="A147" s="59" t="s">
        <v>132</v>
      </c>
      <c r="B147" s="65" t="s">
        <v>133</v>
      </c>
      <c r="C147" s="96"/>
      <c r="D147" s="97"/>
      <c r="E147" s="69"/>
      <c r="F147" s="67"/>
      <c r="G147" s="67"/>
      <c r="H147" s="68"/>
      <c r="I147" s="68"/>
    </row>
    <row r="148" spans="1:9" s="63" customFormat="1">
      <c r="A148" s="71"/>
      <c r="B148" s="72"/>
      <c r="C148" s="69"/>
      <c r="D148" s="69"/>
      <c r="E148" s="69"/>
      <c r="F148" s="67"/>
      <c r="G148" s="67"/>
      <c r="H148" s="68"/>
      <c r="I148" s="68"/>
    </row>
    <row r="149" spans="1:9" s="63" customFormat="1">
      <c r="A149" s="69"/>
      <c r="B149" s="69"/>
      <c r="C149" s="69"/>
      <c r="D149" s="69"/>
      <c r="E149" s="69" t="s">
        <v>134</v>
      </c>
      <c r="F149" s="67"/>
      <c r="G149" s="67"/>
      <c r="H149" s="68"/>
      <c r="I149" s="68"/>
    </row>
    <row r="150" spans="1:9" s="63" customFormat="1">
      <c r="A150" s="98" t="s">
        <v>135</v>
      </c>
      <c r="B150" s="98"/>
      <c r="C150" s="98"/>
      <c r="D150" s="98"/>
      <c r="E150" s="69"/>
      <c r="F150" s="67"/>
      <c r="G150" s="67"/>
      <c r="H150" s="68"/>
      <c r="I150" s="68"/>
    </row>
    <row r="151" spans="1:9" s="63" customFormat="1">
      <c r="A151" s="59" t="s">
        <v>41</v>
      </c>
      <c r="B151" s="59" t="s">
        <v>67</v>
      </c>
      <c r="C151" s="99" t="s">
        <v>136</v>
      </c>
      <c r="D151" s="99"/>
      <c r="E151" s="67"/>
      <c r="F151" s="67"/>
      <c r="G151" s="67"/>
      <c r="H151" s="68"/>
      <c r="I151" s="68"/>
    </row>
    <row r="152" spans="1:9" s="63" customFormat="1">
      <c r="A152" s="40">
        <v>1</v>
      </c>
      <c r="B152" s="40">
        <v>2</v>
      </c>
      <c r="C152" s="96">
        <v>3</v>
      </c>
      <c r="D152" s="97"/>
      <c r="E152" s="67"/>
      <c r="F152" s="67"/>
      <c r="G152" s="67"/>
      <c r="H152" s="68"/>
      <c r="I152" s="68"/>
    </row>
    <row r="153" spans="1:9" s="63" customFormat="1">
      <c r="A153" s="59" t="s">
        <v>137</v>
      </c>
      <c r="B153" s="65" t="s">
        <v>128</v>
      </c>
      <c r="C153" s="96"/>
      <c r="D153" s="97"/>
      <c r="E153" s="67"/>
      <c r="F153" s="67"/>
      <c r="G153" s="67"/>
      <c r="H153" s="68"/>
      <c r="I153" s="68"/>
    </row>
    <row r="154" spans="1:9" s="63" customFormat="1" ht="47.25">
      <c r="A154" s="59" t="s">
        <v>138</v>
      </c>
      <c r="B154" s="65" t="s">
        <v>129</v>
      </c>
      <c r="C154" s="96"/>
      <c r="D154" s="97"/>
      <c r="E154" s="67"/>
      <c r="F154" s="67"/>
      <c r="G154" s="67"/>
      <c r="H154" s="68"/>
      <c r="I154" s="68"/>
    </row>
    <row r="155" spans="1:9" s="63" customFormat="1">
      <c r="A155" s="59" t="s">
        <v>139</v>
      </c>
      <c r="B155" s="65" t="s">
        <v>131</v>
      </c>
      <c r="C155" s="96"/>
      <c r="D155" s="97"/>
      <c r="E155" s="67"/>
      <c r="F155" s="67"/>
      <c r="G155" s="67"/>
      <c r="H155" s="68"/>
      <c r="I155" s="68"/>
    </row>
    <row r="156" spans="1:9" s="63" customFormat="1" ht="18.75">
      <c r="A156" s="73"/>
      <c r="B156" s="73"/>
      <c r="C156" s="73"/>
      <c r="D156" s="74"/>
      <c r="E156" s="74"/>
      <c r="F156" s="74"/>
      <c r="G156" s="74"/>
      <c r="H156" s="68"/>
      <c r="I156" s="68"/>
    </row>
    <row r="157" spans="1:9" s="79" customFormat="1" ht="18.75">
      <c r="A157" s="75" t="s">
        <v>140</v>
      </c>
      <c r="B157" s="28"/>
      <c r="C157" s="76"/>
      <c r="D157" s="77" t="s">
        <v>141</v>
      </c>
      <c r="E157" s="78"/>
      <c r="F157" s="75"/>
      <c r="G157" s="78"/>
      <c r="I157" s="80"/>
    </row>
    <row r="158" spans="1:9" s="79" customFormat="1" ht="18.75">
      <c r="A158" s="81" t="s">
        <v>142</v>
      </c>
      <c r="B158" s="81"/>
      <c r="C158" s="80"/>
      <c r="D158" s="82" t="s">
        <v>143</v>
      </c>
      <c r="F158" s="83"/>
      <c r="I158" s="84"/>
    </row>
    <row r="159" spans="1:9" s="29" customFormat="1">
      <c r="A159" s="85"/>
      <c r="B159" s="86"/>
      <c r="C159" s="30"/>
      <c r="I159" s="30"/>
    </row>
    <row r="160" spans="1:9" s="87" customFormat="1">
      <c r="A160" s="29" t="s">
        <v>144</v>
      </c>
      <c r="B160" s="30"/>
      <c r="C160" s="81"/>
      <c r="I160" s="81"/>
    </row>
    <row r="161" spans="1:9" s="87" customFormat="1" ht="18.75">
      <c r="A161" s="29" t="s">
        <v>145</v>
      </c>
      <c r="B161" s="30"/>
      <c r="C161" s="88"/>
      <c r="D161" s="89" t="s">
        <v>146</v>
      </c>
      <c r="E161" s="88"/>
      <c r="I161" s="81"/>
    </row>
    <row r="162" spans="1:9" s="87" customFormat="1">
      <c r="A162" s="30" t="s">
        <v>142</v>
      </c>
      <c r="B162" s="30"/>
      <c r="C162" s="81"/>
      <c r="D162" s="82" t="s">
        <v>143</v>
      </c>
      <c r="I162" s="81"/>
    </row>
    <row r="163" spans="1:9" s="87" customFormat="1">
      <c r="A163" s="29"/>
      <c r="B163" s="30"/>
      <c r="C163" s="81"/>
      <c r="I163" s="81"/>
    </row>
    <row r="164" spans="1:9" s="87" customFormat="1">
      <c r="A164" s="90" t="s">
        <v>147</v>
      </c>
      <c r="B164" s="30"/>
      <c r="C164" s="81"/>
      <c r="I164" s="81"/>
    </row>
    <row r="165" spans="1:9" s="85" customFormat="1">
      <c r="A165" s="29" t="s">
        <v>148</v>
      </c>
      <c r="B165" s="30"/>
      <c r="C165" s="86"/>
      <c r="H165" s="87"/>
      <c r="I165" s="86"/>
    </row>
    <row r="166" spans="1:9" s="85" customFormat="1">
      <c r="A166" s="29"/>
      <c r="B166" s="30"/>
      <c r="C166" s="86"/>
      <c r="H166" s="87"/>
      <c r="I166" s="86"/>
    </row>
    <row r="167" spans="1:9" s="85" customFormat="1">
      <c r="A167" s="29" t="s">
        <v>149</v>
      </c>
      <c r="B167" s="30"/>
      <c r="C167" s="86"/>
      <c r="H167" s="87"/>
      <c r="I167" s="86"/>
    </row>
    <row r="168" spans="1:9" s="93" customFormat="1" ht="18.75">
      <c r="A168" s="91"/>
      <c r="B168" s="92"/>
      <c r="C168" s="76"/>
      <c r="H168" s="79"/>
      <c r="I168" s="76"/>
    </row>
    <row r="169" spans="1:9" s="93" customFormat="1" ht="18.75">
      <c r="A169" s="94" t="s">
        <v>151</v>
      </c>
      <c r="B169" s="95"/>
      <c r="C169" s="76"/>
      <c r="H169" s="79"/>
      <c r="I169" s="76"/>
    </row>
    <row r="170" spans="1:9" s="29" customFormat="1">
      <c r="A170" s="85"/>
      <c r="B170" s="86"/>
      <c r="C170" s="30"/>
      <c r="I170" s="30"/>
    </row>
    <row r="171" spans="1:9" s="29" customFormat="1">
      <c r="A171" s="85"/>
      <c r="B171" s="86"/>
      <c r="C171" s="30"/>
      <c r="I171" s="30"/>
    </row>
    <row r="172" spans="1:9" s="29" customFormat="1">
      <c r="A172" s="85"/>
      <c r="B172" s="86"/>
      <c r="C172" s="30"/>
      <c r="I172" s="30"/>
    </row>
    <row r="173" spans="1:9" s="29" customFormat="1">
      <c r="A173" s="85"/>
      <c r="B173" s="86"/>
      <c r="C173" s="30"/>
      <c r="I173" s="30"/>
    </row>
    <row r="174" spans="1:9" s="29" customFormat="1">
      <c r="A174" s="85"/>
      <c r="B174" s="86"/>
      <c r="C174" s="30"/>
      <c r="I174" s="30"/>
    </row>
    <row r="175" spans="1:9" s="29" customFormat="1">
      <c r="A175" s="85"/>
      <c r="B175" s="86"/>
      <c r="C175" s="30"/>
      <c r="I175" s="30"/>
    </row>
    <row r="176" spans="1:9" s="29" customFormat="1">
      <c r="A176" s="85"/>
      <c r="B176" s="86"/>
      <c r="C176" s="30"/>
      <c r="I176" s="30"/>
    </row>
    <row r="177" spans="1:9" s="29" customFormat="1">
      <c r="A177" s="85"/>
      <c r="B177" s="86"/>
      <c r="C177" s="30"/>
      <c r="I177" s="30"/>
    </row>
    <row r="178" spans="1:9" s="29" customFormat="1">
      <c r="A178" s="85"/>
      <c r="B178" s="86"/>
      <c r="C178" s="30"/>
      <c r="I178" s="30"/>
    </row>
    <row r="179" spans="1:9" s="29" customFormat="1">
      <c r="A179" s="85"/>
      <c r="B179" s="86"/>
      <c r="C179" s="30"/>
      <c r="I179" s="30"/>
    </row>
    <row r="180" spans="1:9" s="29" customFormat="1">
      <c r="A180" s="85"/>
      <c r="B180" s="86"/>
      <c r="C180" s="30"/>
      <c r="I180" s="30"/>
    </row>
    <row r="181" spans="1:9" s="29" customFormat="1">
      <c r="A181" s="85"/>
      <c r="B181" s="86"/>
      <c r="C181" s="30"/>
      <c r="I181" s="30"/>
    </row>
    <row r="182" spans="1:9" s="29" customFormat="1">
      <c r="A182" s="85"/>
      <c r="B182" s="86"/>
      <c r="C182" s="30"/>
      <c r="I182" s="30"/>
    </row>
    <row r="183" spans="1:9" s="29" customFormat="1">
      <c r="A183" s="85"/>
      <c r="B183" s="86"/>
      <c r="C183" s="30"/>
      <c r="I183" s="30"/>
    </row>
    <row r="184" spans="1:9" s="29" customFormat="1">
      <c r="A184" s="85"/>
      <c r="B184" s="86"/>
      <c r="C184" s="30"/>
      <c r="I184" s="30"/>
    </row>
    <row r="185" spans="1:9" s="29" customFormat="1">
      <c r="A185" s="85"/>
      <c r="B185" s="86"/>
      <c r="C185" s="30"/>
      <c r="I185" s="30"/>
    </row>
    <row r="186" spans="1:9" s="29" customFormat="1">
      <c r="A186" s="85"/>
      <c r="B186" s="86"/>
      <c r="C186" s="30"/>
      <c r="I186" s="30"/>
    </row>
    <row r="187" spans="1:9" s="29" customFormat="1">
      <c r="A187" s="85"/>
      <c r="B187" s="86"/>
      <c r="C187" s="30"/>
      <c r="I187" s="30"/>
    </row>
    <row r="188" spans="1:9" s="29" customFormat="1">
      <c r="A188" s="85"/>
      <c r="B188" s="86"/>
      <c r="C188" s="30"/>
      <c r="I188" s="30"/>
    </row>
    <row r="189" spans="1:9" s="29" customFormat="1">
      <c r="A189" s="85"/>
      <c r="B189" s="86"/>
      <c r="C189" s="30"/>
      <c r="I189" s="30"/>
    </row>
    <row r="190" spans="1:9" s="29" customFormat="1">
      <c r="A190" s="85"/>
      <c r="B190" s="86"/>
      <c r="C190" s="30"/>
      <c r="I190" s="30"/>
    </row>
    <row r="191" spans="1:9" s="29" customFormat="1">
      <c r="A191" s="85"/>
      <c r="B191" s="86"/>
      <c r="C191" s="30"/>
      <c r="I191" s="30"/>
    </row>
    <row r="192" spans="1:9" s="29" customFormat="1">
      <c r="A192" s="85"/>
      <c r="B192" s="86"/>
      <c r="C192" s="30"/>
      <c r="I192" s="30"/>
    </row>
    <row r="193" spans="1:9" s="29" customFormat="1">
      <c r="A193" s="85"/>
      <c r="B193" s="86"/>
      <c r="C193" s="30"/>
      <c r="I193" s="30"/>
    </row>
    <row r="194" spans="1:9" s="29" customFormat="1">
      <c r="A194" s="85"/>
      <c r="B194" s="86"/>
      <c r="C194" s="30"/>
      <c r="I194" s="30"/>
    </row>
    <row r="195" spans="1:9" s="29" customFormat="1">
      <c r="A195" s="85"/>
      <c r="B195" s="86"/>
      <c r="C195" s="30"/>
      <c r="I195" s="30"/>
    </row>
    <row r="196" spans="1:9" s="29" customFormat="1">
      <c r="A196" s="85"/>
      <c r="B196" s="86"/>
      <c r="C196" s="30"/>
      <c r="I196" s="30"/>
    </row>
    <row r="197" spans="1:9" s="29" customFormat="1">
      <c r="A197" s="85"/>
      <c r="B197" s="86"/>
      <c r="C197" s="30"/>
      <c r="I197" s="30"/>
    </row>
    <row r="198" spans="1:9" s="29" customFormat="1">
      <c r="A198" s="85"/>
      <c r="B198" s="86"/>
      <c r="C198" s="30"/>
      <c r="I198" s="30"/>
    </row>
    <row r="199" spans="1:9" s="29" customFormat="1">
      <c r="A199" s="85"/>
      <c r="B199" s="86"/>
      <c r="C199" s="30"/>
      <c r="I199" s="30"/>
    </row>
    <row r="200" spans="1:9" s="29" customFormat="1">
      <c r="A200" s="85"/>
      <c r="B200" s="86"/>
      <c r="C200" s="30"/>
      <c r="I200" s="30"/>
    </row>
    <row r="201" spans="1:9" s="29" customFormat="1">
      <c r="A201" s="85"/>
      <c r="B201" s="86"/>
      <c r="C201" s="30"/>
      <c r="I201" s="30"/>
    </row>
    <row r="202" spans="1:9" s="29" customFormat="1">
      <c r="A202" s="85"/>
      <c r="B202" s="86"/>
      <c r="C202" s="30"/>
      <c r="I202" s="30"/>
    </row>
    <row r="203" spans="1:9" s="29" customFormat="1">
      <c r="A203" s="85"/>
      <c r="B203" s="86"/>
      <c r="C203" s="30"/>
      <c r="I203" s="30"/>
    </row>
    <row r="204" spans="1:9" s="29" customFormat="1">
      <c r="A204" s="85"/>
      <c r="B204" s="86"/>
      <c r="C204" s="30"/>
      <c r="I204" s="30"/>
    </row>
    <row r="205" spans="1:9" s="29" customFormat="1">
      <c r="A205" s="85"/>
      <c r="B205" s="86"/>
      <c r="C205" s="30"/>
      <c r="I205" s="30"/>
    </row>
    <row r="206" spans="1:9" s="29" customFormat="1">
      <c r="A206" s="85"/>
      <c r="B206" s="86"/>
      <c r="C206" s="30"/>
      <c r="I206" s="30"/>
    </row>
    <row r="207" spans="1:9" s="29" customFormat="1">
      <c r="A207" s="85"/>
      <c r="B207" s="86"/>
      <c r="C207" s="30"/>
      <c r="I207" s="30"/>
    </row>
    <row r="208" spans="1:9" s="29" customFormat="1">
      <c r="A208" s="85"/>
      <c r="B208" s="86"/>
      <c r="C208" s="30"/>
      <c r="I208" s="30"/>
    </row>
    <row r="209" spans="1:9" s="29" customFormat="1">
      <c r="A209" s="85"/>
      <c r="B209" s="86"/>
      <c r="C209" s="30"/>
      <c r="I209" s="30"/>
    </row>
    <row r="210" spans="1:9" s="29" customFormat="1">
      <c r="A210" s="85"/>
      <c r="B210" s="86"/>
      <c r="C210" s="30"/>
      <c r="I210" s="30"/>
    </row>
    <row r="211" spans="1:9" s="29" customFormat="1">
      <c r="A211" s="85"/>
      <c r="B211" s="86"/>
      <c r="C211" s="30"/>
      <c r="I211" s="30"/>
    </row>
    <row r="212" spans="1:9" s="29" customFormat="1">
      <c r="A212" s="85"/>
      <c r="B212" s="86"/>
      <c r="C212" s="30"/>
      <c r="I212" s="30"/>
    </row>
    <row r="213" spans="1:9" s="29" customFormat="1">
      <c r="A213" s="85"/>
      <c r="B213" s="86"/>
      <c r="C213" s="30"/>
      <c r="I213" s="30"/>
    </row>
    <row r="214" spans="1:9" s="29" customFormat="1">
      <c r="A214" s="85"/>
      <c r="B214" s="86"/>
      <c r="C214" s="30"/>
      <c r="I214" s="30"/>
    </row>
    <row r="215" spans="1:9" s="29" customFormat="1">
      <c r="A215" s="85"/>
      <c r="B215" s="86"/>
      <c r="C215" s="30"/>
      <c r="I215" s="30"/>
    </row>
    <row r="216" spans="1:9" s="29" customFormat="1">
      <c r="A216" s="85"/>
      <c r="B216" s="86"/>
      <c r="C216" s="30"/>
      <c r="I216" s="30"/>
    </row>
    <row r="217" spans="1:9" s="29" customFormat="1">
      <c r="A217" s="85"/>
      <c r="B217" s="86"/>
      <c r="C217" s="30"/>
      <c r="I217" s="30"/>
    </row>
    <row r="218" spans="1:9" s="29" customFormat="1">
      <c r="A218" s="85"/>
      <c r="B218" s="86"/>
      <c r="C218" s="30"/>
      <c r="I218" s="30"/>
    </row>
    <row r="219" spans="1:9" s="29" customFormat="1">
      <c r="A219" s="85"/>
      <c r="B219" s="86"/>
      <c r="C219" s="30"/>
      <c r="I219" s="30"/>
    </row>
    <row r="220" spans="1:9" s="29" customFormat="1">
      <c r="A220" s="85"/>
      <c r="B220" s="86"/>
      <c r="C220" s="30"/>
      <c r="I220" s="30"/>
    </row>
    <row r="221" spans="1:9" s="29" customFormat="1">
      <c r="A221" s="85"/>
      <c r="B221" s="86"/>
      <c r="C221" s="30"/>
      <c r="I221" s="30"/>
    </row>
    <row r="222" spans="1:9" s="29" customFormat="1">
      <c r="A222" s="85"/>
      <c r="B222" s="86"/>
      <c r="C222" s="30"/>
      <c r="I222" s="30"/>
    </row>
    <row r="223" spans="1:9" s="29" customFormat="1">
      <c r="A223" s="85"/>
      <c r="B223" s="86"/>
      <c r="C223" s="30"/>
      <c r="I223" s="30"/>
    </row>
    <row r="224" spans="1:9" s="29" customFormat="1">
      <c r="A224" s="85"/>
      <c r="B224" s="86"/>
      <c r="C224" s="30"/>
      <c r="I224" s="30"/>
    </row>
    <row r="225" spans="1:9" s="29" customFormat="1">
      <c r="A225" s="85"/>
      <c r="B225" s="86"/>
      <c r="C225" s="30"/>
      <c r="I225" s="30"/>
    </row>
    <row r="226" spans="1:9" s="29" customFormat="1">
      <c r="A226" s="85"/>
      <c r="B226" s="86"/>
      <c r="C226" s="30"/>
      <c r="I226" s="30"/>
    </row>
    <row r="227" spans="1:9" s="29" customFormat="1">
      <c r="A227" s="85"/>
      <c r="B227" s="86"/>
      <c r="C227" s="30"/>
      <c r="I227" s="30"/>
    </row>
    <row r="228" spans="1:9" s="29" customFormat="1">
      <c r="A228" s="85"/>
      <c r="B228" s="86"/>
      <c r="C228" s="30"/>
      <c r="I228" s="30"/>
    </row>
    <row r="229" spans="1:9" s="29" customFormat="1">
      <c r="A229" s="85"/>
      <c r="B229" s="86"/>
      <c r="C229" s="30"/>
      <c r="I229" s="30"/>
    </row>
    <row r="230" spans="1:9" s="29" customFormat="1">
      <c r="A230" s="85"/>
      <c r="B230" s="86"/>
      <c r="C230" s="30"/>
      <c r="I230" s="30"/>
    </row>
    <row r="231" spans="1:9" s="29" customFormat="1">
      <c r="A231" s="85"/>
      <c r="B231" s="86"/>
      <c r="C231" s="30"/>
      <c r="I231" s="30"/>
    </row>
    <row r="232" spans="1:9" s="29" customFormat="1">
      <c r="A232" s="85"/>
      <c r="B232" s="86"/>
      <c r="C232" s="30"/>
      <c r="I232" s="30"/>
    </row>
    <row r="233" spans="1:9" s="29" customFormat="1">
      <c r="A233" s="85"/>
      <c r="B233" s="86"/>
      <c r="C233" s="30"/>
      <c r="I233" s="30"/>
    </row>
    <row r="234" spans="1:9" s="29" customFormat="1">
      <c r="A234" s="85"/>
      <c r="B234" s="86"/>
      <c r="C234" s="30"/>
      <c r="I234" s="30"/>
    </row>
    <row r="235" spans="1:9" s="29" customFormat="1">
      <c r="A235" s="85"/>
      <c r="B235" s="86"/>
      <c r="C235" s="30"/>
      <c r="I235" s="30"/>
    </row>
    <row r="236" spans="1:9" s="29" customFormat="1">
      <c r="A236" s="85"/>
      <c r="B236" s="86"/>
      <c r="C236" s="30"/>
      <c r="I236" s="30"/>
    </row>
    <row r="237" spans="1:9" s="29" customFormat="1">
      <c r="A237" s="85"/>
      <c r="B237" s="86"/>
      <c r="C237" s="30"/>
      <c r="I237" s="30"/>
    </row>
    <row r="238" spans="1:9" s="29" customFormat="1">
      <c r="A238" s="85"/>
      <c r="B238" s="86"/>
      <c r="C238" s="30"/>
      <c r="I238" s="30"/>
    </row>
    <row r="239" spans="1:9" s="29" customFormat="1">
      <c r="A239" s="85"/>
      <c r="B239" s="86"/>
      <c r="C239" s="30"/>
      <c r="I239" s="30"/>
    </row>
    <row r="240" spans="1:9" s="29" customFormat="1">
      <c r="A240" s="85"/>
      <c r="B240" s="86"/>
      <c r="C240" s="30"/>
      <c r="I240" s="30"/>
    </row>
    <row r="241" spans="1:9" s="29" customFormat="1">
      <c r="A241" s="85"/>
      <c r="B241" s="86"/>
      <c r="C241" s="30"/>
      <c r="I241" s="30"/>
    </row>
    <row r="242" spans="1:9" s="29" customFormat="1">
      <c r="A242" s="85"/>
      <c r="B242" s="86"/>
      <c r="C242" s="30"/>
      <c r="I242" s="30"/>
    </row>
    <row r="243" spans="1:9" s="29" customFormat="1">
      <c r="A243" s="85"/>
      <c r="B243" s="86"/>
      <c r="C243" s="30"/>
      <c r="I243" s="30"/>
    </row>
    <row r="244" spans="1:9" s="29" customFormat="1">
      <c r="A244" s="85"/>
      <c r="B244" s="86"/>
      <c r="C244" s="30"/>
      <c r="I244" s="30"/>
    </row>
  </sheetData>
  <mergeCells count="127">
    <mergeCell ref="C1:E1"/>
    <mergeCell ref="C2:E2"/>
    <mergeCell ref="C3:E3"/>
    <mergeCell ref="B5:E5"/>
    <mergeCell ref="B6:E6"/>
    <mergeCell ref="B7:E7"/>
    <mergeCell ref="B25:D25"/>
    <mergeCell ref="A27:E27"/>
    <mergeCell ref="A30:E30"/>
    <mergeCell ref="A32:E32"/>
    <mergeCell ref="A33:E33"/>
    <mergeCell ref="A34:E34"/>
    <mergeCell ref="B8:E8"/>
    <mergeCell ref="B9:E9"/>
    <mergeCell ref="A11:C11"/>
    <mergeCell ref="A17:B17"/>
    <mergeCell ref="A18:C18"/>
    <mergeCell ref="B24:C24"/>
    <mergeCell ref="A45:D45"/>
    <mergeCell ref="A47:C47"/>
    <mergeCell ref="D47:E47"/>
    <mergeCell ref="A48:C48"/>
    <mergeCell ref="D48:E48"/>
    <mergeCell ref="D49:E49"/>
    <mergeCell ref="A35:E35"/>
    <mergeCell ref="A36:E36"/>
    <mergeCell ref="A38:A40"/>
    <mergeCell ref="B38:B39"/>
    <mergeCell ref="C38:E38"/>
    <mergeCell ref="A42:A43"/>
    <mergeCell ref="D55:E55"/>
    <mergeCell ref="D56:E56"/>
    <mergeCell ref="D57:E57"/>
    <mergeCell ref="D58:E58"/>
    <mergeCell ref="D59:E59"/>
    <mergeCell ref="D60:E60"/>
    <mergeCell ref="D50:E50"/>
    <mergeCell ref="D51:E51"/>
    <mergeCell ref="A52:C52"/>
    <mergeCell ref="D52:E52"/>
    <mergeCell ref="D53:E53"/>
    <mergeCell ref="D54:E54"/>
    <mergeCell ref="D65:E65"/>
    <mergeCell ref="D66:E66"/>
    <mergeCell ref="D67:E67"/>
    <mergeCell ref="D68:E68"/>
    <mergeCell ref="A69:C69"/>
    <mergeCell ref="D69:E69"/>
    <mergeCell ref="D61:E61"/>
    <mergeCell ref="A62:C62"/>
    <mergeCell ref="D62:E62"/>
    <mergeCell ref="A63:C63"/>
    <mergeCell ref="D63:E63"/>
    <mergeCell ref="D64:E64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76:C76"/>
    <mergeCell ref="D76:E76"/>
    <mergeCell ref="A78:D78"/>
    <mergeCell ref="A79:A82"/>
    <mergeCell ref="B79:B82"/>
    <mergeCell ref="C79:C82"/>
    <mergeCell ref="D79:I79"/>
    <mergeCell ref="D80:D82"/>
    <mergeCell ref="E80:H80"/>
    <mergeCell ref="E81:E82"/>
    <mergeCell ref="F81:F82"/>
    <mergeCell ref="G81:G82"/>
    <mergeCell ref="H81:I81"/>
    <mergeCell ref="A127:D127"/>
    <mergeCell ref="A129:A131"/>
    <mergeCell ref="B129:B131"/>
    <mergeCell ref="C129:C131"/>
    <mergeCell ref="D129:I129"/>
    <mergeCell ref="D130:E131"/>
    <mergeCell ref="F130:I130"/>
    <mergeCell ref="D134:E134"/>
    <mergeCell ref="F134:G134"/>
    <mergeCell ref="H134:I134"/>
    <mergeCell ref="D135:E135"/>
    <mergeCell ref="F135:G135"/>
    <mergeCell ref="H135:I135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A138:C138"/>
    <mergeCell ref="D138:E138"/>
    <mergeCell ref="F138:G138"/>
    <mergeCell ref="H138:I138"/>
    <mergeCell ref="A139:C139"/>
    <mergeCell ref="D139:E139"/>
    <mergeCell ref="F139:G139"/>
    <mergeCell ref="H139:I139"/>
    <mergeCell ref="D136:E136"/>
    <mergeCell ref="F136:G136"/>
    <mergeCell ref="H136:I136"/>
    <mergeCell ref="D137:E137"/>
    <mergeCell ref="F137:G137"/>
    <mergeCell ref="H137:I137"/>
    <mergeCell ref="C155:D155"/>
    <mergeCell ref="C147:D147"/>
    <mergeCell ref="A150:D150"/>
    <mergeCell ref="C151:D151"/>
    <mergeCell ref="C152:D152"/>
    <mergeCell ref="C153:D153"/>
    <mergeCell ref="C154:D154"/>
    <mergeCell ref="A140:E140"/>
    <mergeCell ref="C142:D142"/>
    <mergeCell ref="C143:D143"/>
    <mergeCell ref="C144:D144"/>
    <mergeCell ref="C145:D145"/>
    <mergeCell ref="C146:D146"/>
  </mergeCells>
  <pageMargins left="0.70866141732283472" right="0.24" top="0.46" bottom="0.32" header="0.31496062992125984" footer="0.31496062992125984"/>
  <pageSetup paperSize="9" scale="4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2016-06-27T13:09:15Z</cp:lastPrinted>
  <dcterms:created xsi:type="dcterms:W3CDTF">2016-02-29T13:37:29Z</dcterms:created>
  <dcterms:modified xsi:type="dcterms:W3CDTF">2016-06-27T13:48:37Z</dcterms:modified>
</cp:coreProperties>
</file>