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3335" windowHeight="6375"/>
  </bookViews>
  <sheets>
    <sheet name="Лист1" sheetId="1" r:id="rId1"/>
  </sheets>
  <externalReferences>
    <externalReference r:id="rId2"/>
  </externalReferences>
  <definedNames>
    <definedName name="_xlnm.Print_Area" localSheetId="0">Лист1!$A$1:$I$198</definedName>
  </definedNames>
  <calcPr calcId="124519"/>
</workbook>
</file>

<file path=xl/calcChain.xml><?xml version="1.0" encoding="utf-8"?>
<calcChain xmlns="http://schemas.openxmlformats.org/spreadsheetml/2006/main">
  <c r="H156" i="1"/>
  <c r="E156"/>
  <c r="D156"/>
  <c r="D155"/>
  <c r="D154"/>
  <c r="D153"/>
  <c r="D152"/>
  <c r="D151"/>
  <c r="D150"/>
  <c r="D149"/>
  <c r="D148"/>
  <c r="H147"/>
  <c r="G147"/>
  <c r="F147"/>
  <c r="E147"/>
  <c r="H146"/>
  <c r="E146"/>
  <c r="D146"/>
  <c r="E145"/>
  <c r="D145"/>
  <c r="H144"/>
  <c r="E143"/>
  <c r="D143"/>
  <c r="H142"/>
  <c r="E142"/>
  <c r="D142" s="1"/>
  <c r="H141"/>
  <c r="E141"/>
  <c r="D141"/>
  <c r="H140"/>
  <c r="E140"/>
  <c r="D140" s="1"/>
  <c r="E139"/>
  <c r="D139" s="1"/>
  <c r="E138"/>
  <c r="D138" s="1"/>
  <c r="H137"/>
  <c r="E137"/>
  <c r="D137"/>
  <c r="H136"/>
  <c r="E136"/>
  <c r="D136"/>
  <c r="I134"/>
  <c r="H134"/>
  <c r="G134"/>
  <c r="F134"/>
  <c r="E134"/>
  <c r="D134"/>
  <c r="I133"/>
  <c r="H133"/>
  <c r="G133"/>
  <c r="F133"/>
  <c r="E133"/>
  <c r="D133"/>
  <c r="D132"/>
  <c r="E131"/>
  <c r="D131" s="1"/>
  <c r="H130"/>
  <c r="E130"/>
  <c r="D130"/>
  <c r="E129"/>
  <c r="D129" s="1"/>
  <c r="E128"/>
  <c r="D128"/>
  <c r="H126"/>
  <c r="E126"/>
  <c r="D126" s="1"/>
  <c r="D125"/>
  <c r="H124"/>
  <c r="E124"/>
  <c r="D124" s="1"/>
  <c r="H123"/>
  <c r="E123"/>
  <c r="D123"/>
  <c r="H122"/>
  <c r="E122"/>
  <c r="D122" s="1"/>
  <c r="H121"/>
  <c r="E121"/>
  <c r="D121"/>
  <c r="D120"/>
  <c r="H119"/>
  <c r="E119"/>
  <c r="D119"/>
  <c r="D118"/>
  <c r="D117"/>
  <c r="D116"/>
  <c r="D115"/>
  <c r="D114"/>
  <c r="H113"/>
  <c r="D113" s="1"/>
  <c r="H112"/>
  <c r="D112" s="1"/>
  <c r="D111"/>
  <c r="I110"/>
  <c r="H110"/>
  <c r="H157" s="1"/>
  <c r="G110"/>
  <c r="G157" s="1"/>
  <c r="F110"/>
  <c r="F157" s="1"/>
  <c r="E110"/>
  <c r="E157" s="1"/>
  <c r="D110"/>
  <c r="D157" s="1"/>
  <c r="B66"/>
</calcChain>
</file>

<file path=xl/sharedStrings.xml><?xml version="1.0" encoding="utf-8"?>
<sst xmlns="http://schemas.openxmlformats.org/spreadsheetml/2006/main" count="214" uniqueCount="151">
  <si>
    <t>Приложение  к Порядку</t>
  </si>
  <si>
    <t>составления и утверждения плана</t>
  </si>
  <si>
    <t>финансово-хозяйственной деятельности</t>
  </si>
  <si>
    <t>УТВЕРЖДАЮ:</t>
  </si>
  <si>
    <t>Начальник САУ лесного хозяйства ВО                   " Авиалесоохрана  "</t>
  </si>
  <si>
    <t>Д.Е.Иванов</t>
  </si>
  <si>
    <t xml:space="preserve">(подпись) </t>
  </si>
  <si>
    <t>(расшифровка подписи)</t>
  </si>
  <si>
    <t>" 18 " марта 2016 год</t>
  </si>
  <si>
    <t>План финансово-хозяйственной деятельности на 2016  год</t>
  </si>
  <si>
    <t>КОДЫ</t>
  </si>
  <si>
    <t>Форма по КФД</t>
  </si>
  <si>
    <t>Дата</t>
  </si>
  <si>
    <t>по ОКПО</t>
  </si>
  <si>
    <t xml:space="preserve">Наименование учреждения: </t>
  </si>
  <si>
    <t>САУ лесного хозяйства ВО "Авиалесоохрана"</t>
  </si>
  <si>
    <t>ИНН</t>
  </si>
  <si>
    <t>КПП</t>
  </si>
  <si>
    <t>Единица измерения: руб.</t>
  </si>
  <si>
    <t>по ОКЕИ</t>
  </si>
  <si>
    <t>Наименование органа, осуществляющего функции и полномочия учредителя</t>
  </si>
  <si>
    <t>Департамент лесного комплекса Вологодской области</t>
  </si>
  <si>
    <t>Адрес фактического местонахождения учреждения (филиала)</t>
  </si>
  <si>
    <t>Вологодская область, г.Вологда,ул.Горького, д.86-"А"</t>
  </si>
  <si>
    <t>I. Сведения о деятельности специализированного  автономного учреждения лесного хозяйства Вологодской области</t>
  </si>
  <si>
    <t>1.1. Цели деятельности учреждения:</t>
  </si>
  <si>
    <t>Выполнение работ по тушению лесных пожаров, осуществление отдельных мер пожарной безопасности в лесах, обеспечение и непосредственное осуществление рационального, непрерывного и неистощительного использования лесов, их охраны, защиты, воспроизводства, исходя из принципов устойчивого управления лесами и сохранения биологического разнообразия лесных экосистем, повышения экологического и ресурсного потенциала лесов, удовлетворения потребностей общества в лесных ресурсах на основе научно обоснованного многоцелевого лесопользования в интересах Российской Федерации и Вологодской области.</t>
  </si>
  <si>
    <t xml:space="preserve">1.2. Виды деятельности учреждения (филиала), относящиеся к его основным видам деятельности в соответствии с уставом </t>
  </si>
  <si>
    <t xml:space="preserve">  1.2.1. Мониторинг пожарной опасности в лесах и лесных пожаров</t>
  </si>
  <si>
    <t xml:space="preserve">  1.2.2. Тушение лесных пожаров</t>
  </si>
  <si>
    <t xml:space="preserve">  1.2.3. Осуществление авиационных работ с целью сбора,обработки и передачи первичной информации по организации рационального, непрерывного и неистощительного использования лесов на землях лесного фонда на территории Вологодской области.</t>
  </si>
  <si>
    <t>1.3. Перечень услуг (работ), относящихся в соответствии с уставом (положением подразделения) к основным видам деятельности учреждения (подразделения), предоставление которых для физических и юридических лиц осуществляется за плату - отсутствует</t>
  </si>
  <si>
    <t>1.4. Общая балансовая стоимость недвижимого  имущества, руб.</t>
  </si>
  <si>
    <t xml:space="preserve">Всего,                </t>
  </si>
  <si>
    <t>в том числе</t>
  </si>
  <si>
    <t>закрепленного собственником на праве оперативного управления</t>
  </si>
  <si>
    <t>приобретен-ного учреждением за счет выделенных собственником имущества средств</t>
  </si>
  <si>
    <t>приобретенного учреждением за счет доходов</t>
  </si>
  <si>
    <t>1.5. Общая балансовая стоимость движимого имущества (на дату составления плана), руб.</t>
  </si>
  <si>
    <t>Всего</t>
  </si>
  <si>
    <t>в т.ч. особо ценного движимого имущества</t>
  </si>
  <si>
    <t>Таблица 1</t>
  </si>
  <si>
    <t xml:space="preserve"> Показатели финансового состояния учреждения</t>
  </si>
  <si>
    <t>Наименование показателя</t>
  </si>
  <si>
    <t>Сумма, тыс. руб.</t>
  </si>
  <si>
    <t>Нефинасовые активы, всего:</t>
  </si>
  <si>
    <t>из них:</t>
  </si>
  <si>
    <t>Основные средства всего</t>
  </si>
  <si>
    <t>в т.ч. остаточная стоимость</t>
  </si>
  <si>
    <t>недвижимое имущество</t>
  </si>
  <si>
    <t>движимое имущество</t>
  </si>
  <si>
    <t>из него</t>
  </si>
  <si>
    <t xml:space="preserve"> особо ценное движимое имущество</t>
  </si>
  <si>
    <t>иное движимое имущество</t>
  </si>
  <si>
    <t>Финансовые активы, всего</t>
  </si>
  <si>
    <t>денежные средства учреждения, всего</t>
  </si>
  <si>
    <t xml:space="preserve">в том числе: </t>
  </si>
  <si>
    <t>денежные средства учреждения на счетах</t>
  </si>
  <si>
    <t>денежные средства учреждения, размещенные на депозиты 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</si>
  <si>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</si>
  <si>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</si>
  <si>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</si>
  <si>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</t>
  </si>
  <si>
    <t xml:space="preserve"> Долговые обязательства (кредиты и займы)</t>
  </si>
  <si>
    <t xml:space="preserve">Кредиторская задолженность </t>
  </si>
  <si>
    <t>в том числе просроченная кредиторская задолженность</t>
  </si>
  <si>
    <t>Показатели по поступлениям и выплатам учреждения на 2016 год</t>
  </si>
  <si>
    <t>Таблица 2</t>
  </si>
  <si>
    <t>код строки</t>
  </si>
  <si>
    <t>код бюджетной классификации (КВР)</t>
  </si>
  <si>
    <t>Объем финансового обеспечения, руб.(с точностью до двух знаков после запятой - 0,00)</t>
  </si>
  <si>
    <t>субсидия на финансовое обеспечение выполнения ГЗ</t>
  </si>
  <si>
    <t>субсидии, предоставляемые в соответствии с абзацем вторым п.1 ст.78.1 БК РФ</t>
  </si>
  <si>
    <t>субсидии на осуществление капитальных вложений</t>
  </si>
  <si>
    <t>поступления от оказания услуг (выполнения работ на платной основе и от приносящей доход деятельности</t>
  </si>
  <si>
    <t>всего</t>
  </si>
  <si>
    <t>из них гранты</t>
  </si>
  <si>
    <t>Поступления от доходов, всего:</t>
  </si>
  <si>
    <t>х</t>
  </si>
  <si>
    <t>в том числе:</t>
  </si>
  <si>
    <t>доходы от собственности</t>
  </si>
  <si>
    <t xml:space="preserve">доходы от оказания услуг, работ </t>
  </si>
  <si>
    <t>доходы от штрафов, пеней, иных сумм принудительного изъятия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</si>
  <si>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</si>
  <si>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</si>
  <si>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</si>
  <si>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</si>
  <si>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</si>
  <si>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 xml:space="preserve">в том числе на:  </t>
  </si>
  <si>
    <t>выплаты персоналу всего</t>
  </si>
  <si>
    <t xml:space="preserve">фонд оплата труда </t>
  </si>
  <si>
    <t>иные выплаты персоналу</t>
  </si>
  <si>
    <t>взносы по обязательному страхованию на выплаты по оплате труда и иные выплаты работникам учреждений</t>
  </si>
  <si>
    <t>социальные и иные выплаты населению</t>
  </si>
  <si>
    <t>уплату налогов, сборов и иных платежей, всего</t>
  </si>
  <si>
    <t>земельный налог</t>
  </si>
  <si>
    <t>налог на имущество</t>
  </si>
  <si>
    <t>транспортный налог</t>
  </si>
  <si>
    <t>прочие</t>
  </si>
  <si>
    <t>безвозмездные перечисления организациям</t>
  </si>
  <si>
    <t>прочие расходы (кроме расходов на закупку товаров, работ, услуг)</t>
  </si>
  <si>
    <t>исполнение судебных актов</t>
  </si>
  <si>
    <t>расходы на закупку товаров, работ, услуг, всего</t>
  </si>
  <si>
    <r>
      <t>Закупка товаров, работ и услуг для гос.нужд,</t>
    </r>
    <r>
      <rPr>
        <i/>
        <sz val="14"/>
        <rFont val="Times New Roman"/>
        <family val="1"/>
        <charset val="204"/>
      </rPr>
      <t xml:space="preserve"> в том числе:</t>
    </r>
  </si>
  <si>
    <t>капитальные вложения в рамках переданных полномочий</t>
  </si>
  <si>
    <t>Поступление финансовых активов, всего:</t>
  </si>
  <si>
    <t>увеличение остатков средств</t>
  </si>
  <si>
    <t>прочие поступления</t>
  </si>
  <si>
    <t>Выбытие финансовых активов, всего</t>
  </si>
  <si>
    <t>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</si>
  <si>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</si>
  <si>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</si>
  <si>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</si>
  <si>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Таблица 2.1</t>
  </si>
  <si>
    <t>Показатели выплат по расходам на закупку товаров, работ, услуг учреждения (подразделения) на 2016 год</t>
  </si>
  <si>
    <t>Год начала закупки</t>
  </si>
  <si>
    <t>Сумма выплат по расходам на закупку товаров, работ и услуг, руб. ( с точностью до двух знаков после запятой)</t>
  </si>
  <si>
    <t>всего на закупки</t>
  </si>
  <si>
    <t>в соответствии с Федеральным законом от 5 апреля 2013 № 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</si>
  <si>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№ 223-ФЗ "О закупке товаров, работ, услуг отдельными видами юридических лиц</t>
  </si>
  <si>
    <t>на 2016 год очередной финансовый год</t>
  </si>
  <si>
    <t>Выплаты по расходам на закупку товаров, работ, услуг всего:</t>
  </si>
  <si>
    <t>0001</t>
  </si>
  <si>
    <t>в том числе на оплату контрактов, заключенных до начала очередного финансового года</t>
  </si>
  <si>
    <t>1001</t>
  </si>
  <si>
    <t>на закупку товаров, работ, услуг по году начала закупки</t>
  </si>
  <si>
    <t>2001</t>
  </si>
  <si>
    <t>Таблица 3</t>
  </si>
  <si>
    <t>Сведения о средствах, поступающих во временное распоряжение учреждения (подразделения) на 2016 год</t>
  </si>
  <si>
    <t>Сумма (руб. с точностью до двух знаков после запятой - 0,00)</t>
  </si>
  <si>
    <t>010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</si>
  <si>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</si>
  <si>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</si>
  <si>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</si>
  <si>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</si>
  <si>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</si>
  <si>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</si>
  <si>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</si>
  <si>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(тыс.руб.)</t>
  </si>
  <si>
    <t>Объем публичных обязательств, всего:</t>
  </si>
  <si>
    <t>Объем бюджетных инвестиций ( в части переданных полномочий государственного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</si>
  <si>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</si>
  <si>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 xml:space="preserve">Руководитель              </t>
  </si>
  <si>
    <t>Д.Е. Иванов</t>
  </si>
  <si>
    <t>(подпись)</t>
  </si>
  <si>
    <t>( расшифровка подписи)</t>
  </si>
  <si>
    <t xml:space="preserve">Главный бухгалтер учреждения </t>
  </si>
  <si>
    <t>А.Н. Хомутская</t>
  </si>
  <si>
    <t xml:space="preserve">Исполнитель                                                                                </t>
  </si>
  <si>
    <t>Л.В. Выборнова</t>
  </si>
  <si>
    <t>"  18  " марта 2016 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</si>
</sst>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distributed"/>
    </xf>
    <xf numFmtId="0" fontId="5" fillId="0" borderId="0" xfId="0" applyFont="1" applyAlignment="1">
      <alignment horizontal="left"/>
    </xf>
    <xf numFmtId="0" fontId="3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3" fillId="0" borderId="0" xfId="0" applyFont="1" applyAlignment="1">
      <alignment horizontal="left" wrapText="1" indent="1"/>
    </xf>
    <xf numFmtId="0" fontId="3" fillId="0" borderId="0" xfId="0" applyFont="1" applyFill="1" applyAlignment="1">
      <alignment horizontal="left" wrapText="1" inden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4" fontId="3" fillId="0" borderId="7" xfId="0" applyNumberFormat="1" applyFont="1" applyFill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wrapText="1" indent="1"/>
    </xf>
    <xf numFmtId="0" fontId="5" fillId="0" borderId="0" xfId="0" applyFont="1" applyFill="1" applyAlignment="1">
      <alignment horizontal="left" wrapText="1" indent="1"/>
    </xf>
    <xf numFmtId="4" fontId="3" fillId="0" borderId="9" xfId="0" applyNumberFormat="1" applyFont="1" applyFill="1" applyBorder="1" applyAlignment="1">
      <alignment vertical="top" wrapText="1"/>
    </xf>
    <xf numFmtId="4" fontId="3" fillId="0" borderId="9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left" wrapText="1" indent="7"/>
    </xf>
    <xf numFmtId="0" fontId="3" fillId="0" borderId="10" xfId="0" applyFont="1" applyBorder="1" applyAlignment="1">
      <alignment horizontal="left" wrapText="1" indent="7"/>
    </xf>
    <xf numFmtId="0" fontId="3" fillId="0" borderId="5" xfId="0" applyFont="1" applyBorder="1" applyAlignment="1">
      <alignment horizontal="left" wrapText="1" indent="7"/>
    </xf>
    <xf numFmtId="4" fontId="3" fillId="0" borderId="7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 indent="5"/>
    </xf>
    <xf numFmtId="0" fontId="3" fillId="0" borderId="0" xfId="0" applyFont="1" applyFill="1" applyAlignment="1">
      <alignment horizontal="left" indent="5"/>
    </xf>
    <xf numFmtId="0" fontId="3" fillId="0" borderId="4" xfId="0" applyFont="1" applyBorder="1" applyAlignment="1">
      <alignment horizontal="left" wrapText="1" indent="5"/>
    </xf>
    <xf numFmtId="0" fontId="3" fillId="0" borderId="10" xfId="0" applyFont="1" applyBorder="1" applyAlignment="1">
      <alignment horizontal="left" wrapText="1" indent="5"/>
    </xf>
    <xf numFmtId="0" fontId="3" fillId="0" borderId="5" xfId="0" applyFont="1" applyFill="1" applyBorder="1" applyAlignment="1">
      <alignment horizontal="left" wrapText="1" indent="5"/>
    </xf>
    <xf numFmtId="0" fontId="3" fillId="0" borderId="7" xfId="0" applyFont="1" applyBorder="1" applyAlignment="1">
      <alignment horizontal="left" wrapText="1" indent="5"/>
    </xf>
    <xf numFmtId="0" fontId="3" fillId="0" borderId="4" xfId="0" applyFont="1" applyBorder="1" applyAlignment="1">
      <alignment horizontal="left" wrapText="1" indent="7"/>
    </xf>
    <xf numFmtId="0" fontId="3" fillId="0" borderId="4" xfId="0" applyFont="1" applyBorder="1" applyAlignment="1">
      <alignment horizontal="left" wrapText="1" indent="10"/>
    </xf>
    <xf numFmtId="0" fontId="3" fillId="0" borderId="4" xfId="0" applyFont="1" applyBorder="1" applyAlignment="1">
      <alignment horizontal="left" wrapText="1" indent="5"/>
    </xf>
    <xf numFmtId="0" fontId="3" fillId="0" borderId="10" xfId="0" applyFont="1" applyBorder="1" applyAlignment="1">
      <alignment horizontal="left" wrapText="1" indent="5"/>
    </xf>
    <xf numFmtId="0" fontId="3" fillId="0" borderId="5" xfId="0" applyFont="1" applyBorder="1" applyAlignment="1">
      <alignment horizontal="left" wrapText="1" indent="5"/>
    </xf>
    <xf numFmtId="0" fontId="3" fillId="0" borderId="4" xfId="0" applyFont="1" applyBorder="1" applyAlignment="1">
      <alignment horizontal="left" wrapText="1" indent="8"/>
    </xf>
    <xf numFmtId="0" fontId="3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wrapText="1" indent="9"/>
    </xf>
    <xf numFmtId="0" fontId="3" fillId="0" borderId="10" xfId="0" applyFont="1" applyBorder="1" applyAlignment="1">
      <alignment horizontal="left" wrapText="1" indent="9"/>
    </xf>
    <xf numFmtId="0" fontId="3" fillId="0" borderId="5" xfId="0" applyFont="1" applyBorder="1" applyAlignment="1">
      <alignment horizontal="left" wrapText="1" indent="9"/>
    </xf>
    <xf numFmtId="0" fontId="3" fillId="0" borderId="4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4" fontId="1" fillId="0" borderId="7" xfId="0" applyNumberFormat="1" applyFont="1" applyBorder="1"/>
    <xf numFmtId="4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/>
    <xf numFmtId="0" fontId="3" fillId="0" borderId="7" xfId="0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8" fillId="2" borderId="7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/>
    </xf>
    <xf numFmtId="4" fontId="9" fillId="2" borderId="7" xfId="0" applyNumberFormat="1" applyFont="1" applyFill="1" applyBorder="1"/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left" vertical="center" wrapText="1" inden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4" fontId="11" fillId="2" borderId="7" xfId="0" applyNumberFormat="1" applyFont="1" applyFill="1" applyBorder="1"/>
    <xf numFmtId="0" fontId="11" fillId="0" borderId="0" xfId="0" applyFont="1"/>
    <xf numFmtId="0" fontId="3" fillId="0" borderId="7" xfId="0" applyFont="1" applyFill="1" applyBorder="1" applyAlignment="1">
      <alignment horizontal="left" vertical="center" wrapText="1" indent="3"/>
    </xf>
    <xf numFmtId="0" fontId="4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/>
    </xf>
    <xf numFmtId="4" fontId="1" fillId="0" borderId="7" xfId="0" applyNumberFormat="1" applyFont="1" applyFill="1" applyBorder="1"/>
    <xf numFmtId="0" fontId="3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0" borderId="7" xfId="0" applyFont="1" applyFill="1" applyBorder="1"/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 indent="5"/>
    </xf>
    <xf numFmtId="0" fontId="11" fillId="2" borderId="7" xfId="0" applyFont="1" applyFill="1" applyBorder="1"/>
    <xf numFmtId="0" fontId="10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/>
    </xf>
    <xf numFmtId="4" fontId="10" fillId="0" borderId="7" xfId="0" applyNumberFormat="1" applyFont="1" applyFill="1" applyBorder="1" applyAlignment="1">
      <alignment horizontal="center"/>
    </xf>
    <xf numFmtId="4" fontId="11" fillId="0" borderId="7" xfId="0" applyNumberFormat="1" applyFont="1" applyFill="1" applyBorder="1"/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wrapText="1"/>
    </xf>
    <xf numFmtId="4" fontId="1" fillId="0" borderId="7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1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Fill="1" applyAlignment="1">
      <alignment wrapText="1"/>
    </xf>
    <xf numFmtId="0" fontId="1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&#1055;&#1060;&#1061;&#1044;%202016\&#1055;&#1060;&#1061;&#1044;%20&#1057;&#1040;&#1059;%20&#1085;&#1072;%2001.01.2016\&#1055;&#1060;&#1061;&#1044;%20&#1040;&#1074;&#1080;&#1072;&#1083;&#1077;&#1089;&#1086;&#1086;&#1093;&#1088;&#1072;&#1085;&#1072;%20&#1085;&#1072;%202016%20&#1075;&#1086;&#1076;%2018.03.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ФХД"/>
      <sheetName val="Расходы"/>
      <sheetName val="Выручка"/>
      <sheetName val="Труд"/>
      <sheetName val="Расшифровка"/>
      <sheetName val="ГЗ"/>
      <sheetName val="Смета задание"/>
      <sheetName val="капвлож"/>
      <sheetName val="иные"/>
      <sheetName val="ВБ 1"/>
      <sheetName val="ВБ 2"/>
      <sheetName val="ВБ 3"/>
      <sheetName val="Конс."/>
      <sheetName val="Приб"/>
      <sheetName val="Расчет амортизации"/>
      <sheetName val="Расчет 05.03.00"/>
      <sheetName val="Расчет 02.01.00"/>
      <sheetName val="Доп рас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8">
          <cell r="G18">
            <v>23488920.086440001</v>
          </cell>
          <cell r="H18">
            <v>809304.11</v>
          </cell>
        </row>
        <row r="35">
          <cell r="F35">
            <v>0</v>
          </cell>
          <cell r="H35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K51">
            <v>0</v>
          </cell>
        </row>
        <row r="54">
          <cell r="G54">
            <v>215454.34099999999</v>
          </cell>
        </row>
      </sheetData>
      <sheetData sheetId="13"/>
      <sheetData sheetId="14"/>
      <sheetData sheetId="15">
        <row r="4">
          <cell r="F4">
            <v>3292776.01</v>
          </cell>
        </row>
        <row r="11">
          <cell r="F11">
            <v>14530632.120000001</v>
          </cell>
        </row>
        <row r="14">
          <cell r="F14">
            <v>568707.69999999995</v>
          </cell>
        </row>
        <row r="48">
          <cell r="F48">
            <v>4867761.7602000004</v>
          </cell>
        </row>
        <row r="50">
          <cell r="F50">
            <v>258936</v>
          </cell>
        </row>
        <row r="56">
          <cell r="F56">
            <v>0</v>
          </cell>
        </row>
        <row r="58">
          <cell r="F58">
            <v>374319.99950000003</v>
          </cell>
        </row>
        <row r="70">
          <cell r="F70">
            <v>19122980</v>
          </cell>
        </row>
        <row r="75">
          <cell r="F75">
            <v>270250</v>
          </cell>
        </row>
        <row r="91">
          <cell r="F91">
            <v>1404324.3969400001</v>
          </cell>
        </row>
        <row r="123">
          <cell r="F123">
            <v>184800</v>
          </cell>
        </row>
        <row r="124">
          <cell r="F124">
            <v>3957.3649999999998</v>
          </cell>
        </row>
        <row r="125">
          <cell r="F125">
            <v>2096.9760000000001</v>
          </cell>
        </row>
        <row r="126">
          <cell r="F126">
            <v>14000</v>
          </cell>
        </row>
        <row r="127">
          <cell r="F127">
            <v>5600</v>
          </cell>
        </row>
        <row r="128">
          <cell r="F128">
            <v>5000</v>
          </cell>
        </row>
        <row r="129">
          <cell r="F129">
            <v>1282808</v>
          </cell>
        </row>
        <row r="134">
          <cell r="F134">
            <v>775301.69400000002</v>
          </cell>
        </row>
      </sheetData>
      <sheetData sheetId="16">
        <row r="4">
          <cell r="F4">
            <v>49848.05</v>
          </cell>
        </row>
        <row r="7">
          <cell r="F7">
            <v>234960</v>
          </cell>
        </row>
        <row r="8">
          <cell r="F8">
            <v>587400</v>
          </cell>
        </row>
        <row r="10">
          <cell r="F10">
            <v>29798.1</v>
          </cell>
        </row>
        <row r="16">
          <cell r="F16">
            <v>56858.44</v>
          </cell>
        </row>
        <row r="19">
          <cell r="F19">
            <v>11000</v>
          </cell>
        </row>
        <row r="22">
          <cell r="F22">
            <v>19843.599999999999</v>
          </cell>
        </row>
        <row r="28">
          <cell r="F28">
            <v>700</v>
          </cell>
        </row>
        <row r="32">
          <cell r="F32">
            <v>730800</v>
          </cell>
        </row>
        <row r="34">
          <cell r="F34">
            <v>29798.1</v>
          </cell>
        </row>
        <row r="39">
          <cell r="F39">
            <v>5000</v>
          </cell>
        </row>
        <row r="40">
          <cell r="F40">
            <v>28006.01</v>
          </cell>
        </row>
        <row r="43">
          <cell r="F43">
            <v>20000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8"/>
  <sheetViews>
    <sheetView tabSelected="1" topLeftCell="C100" workbookViewId="0">
      <selection activeCell="H110" sqref="H110"/>
    </sheetView>
  </sheetViews>
  <sheetFormatPr defaultRowHeight="15.75"/>
  <cols>
    <col min="1" max="1" width="34.85546875" style="1" customWidth="1"/>
    <col min="2" max="2" width="21.28515625" style="2" customWidth="1"/>
    <col min="3" max="3" width="21.28515625" style="3" customWidth="1"/>
    <col min="4" max="4" width="21.28515625" style="4" customWidth="1"/>
    <col min="5" max="5" width="17" style="4" customWidth="1"/>
    <col min="6" max="7" width="9.140625" style="4"/>
    <col min="8" max="8" width="11.5703125" style="4" customWidth="1"/>
    <col min="9" max="16384" width="9.140625" style="4"/>
  </cols>
  <sheetData>
    <row r="1" spans="1:8">
      <c r="D1" s="4" t="s">
        <v>0</v>
      </c>
    </row>
    <row r="2" spans="1:8">
      <c r="D2" s="4" t="s">
        <v>1</v>
      </c>
    </row>
    <row r="3" spans="1:8">
      <c r="D3" s="4" t="s">
        <v>2</v>
      </c>
    </row>
    <row r="5" spans="1:8" s="6" customFormat="1" ht="20.25">
      <c r="A5" s="5"/>
      <c r="C5" s="7"/>
      <c r="E5" s="8" t="s">
        <v>3</v>
      </c>
      <c r="F5" s="8"/>
      <c r="G5" s="8"/>
    </row>
    <row r="6" spans="1:8" s="10" customFormat="1" ht="18.75">
      <c r="A6" s="9"/>
      <c r="C6" s="11"/>
      <c r="E6" s="12" t="s">
        <v>4</v>
      </c>
      <c r="F6" s="12"/>
      <c r="G6" s="12"/>
      <c r="H6" s="12"/>
    </row>
    <row r="7" spans="1:8" s="10" customFormat="1" ht="18.75">
      <c r="A7" s="9"/>
      <c r="B7" s="13"/>
      <c r="C7" s="11"/>
      <c r="E7" s="14"/>
      <c r="F7" s="14"/>
      <c r="G7" s="10" t="s">
        <v>5</v>
      </c>
    </row>
    <row r="8" spans="1:8" s="16" customFormat="1" ht="11.25">
      <c r="A8" s="15"/>
      <c r="C8" s="17"/>
      <c r="E8" s="18" t="s">
        <v>6</v>
      </c>
      <c r="F8" s="18"/>
      <c r="G8" s="19" t="s">
        <v>7</v>
      </c>
    </row>
    <row r="9" spans="1:8" s="10" customFormat="1" ht="18.75">
      <c r="A9" s="9"/>
      <c r="C9" s="20"/>
      <c r="E9" s="10" t="s">
        <v>8</v>
      </c>
    </row>
    <row r="10" spans="1:8" ht="19.5">
      <c r="A10" s="21"/>
      <c r="B10" s="22"/>
      <c r="C10" s="23"/>
      <c r="D10" s="24"/>
    </row>
    <row r="11" spans="1:8" ht="19.5">
      <c r="A11" s="21"/>
      <c r="B11" s="22"/>
      <c r="C11" s="23"/>
      <c r="D11" s="24"/>
    </row>
    <row r="12" spans="1:8" ht="19.5">
      <c r="A12" s="21"/>
      <c r="B12" s="22"/>
      <c r="C12" s="23"/>
      <c r="D12" s="24"/>
    </row>
    <row r="13" spans="1:8" ht="19.5">
      <c r="A13" s="21"/>
      <c r="B13" s="22"/>
      <c r="C13" s="23"/>
      <c r="D13" s="24"/>
    </row>
    <row r="14" spans="1:8" ht="19.5">
      <c r="A14" s="21"/>
      <c r="B14" s="22"/>
      <c r="C14" s="23"/>
      <c r="D14" s="24"/>
    </row>
    <row r="15" spans="1:8" ht="19.5">
      <c r="A15" s="21"/>
      <c r="B15" s="22"/>
      <c r="C15" s="23"/>
      <c r="D15" s="24"/>
    </row>
    <row r="16" spans="1:8" ht="19.5">
      <c r="A16" s="21"/>
      <c r="B16" s="22"/>
      <c r="C16" s="23"/>
      <c r="D16" s="24"/>
    </row>
    <row r="17" spans="1:9" ht="19.5">
      <c r="A17" s="21"/>
      <c r="B17" s="22"/>
      <c r="C17" s="23"/>
      <c r="D17" s="24"/>
    </row>
    <row r="18" spans="1:9" ht="19.5">
      <c r="A18" s="21"/>
      <c r="B18" s="22"/>
      <c r="C18" s="23"/>
      <c r="D18" s="24"/>
    </row>
    <row r="19" spans="1:9" ht="19.5">
      <c r="A19" s="21"/>
      <c r="B19" s="22"/>
      <c r="C19" s="23"/>
      <c r="D19" s="24"/>
    </row>
    <row r="20" spans="1:9" ht="19.5">
      <c r="A20" s="21"/>
      <c r="B20" s="22"/>
      <c r="C20" s="23"/>
      <c r="D20" s="24"/>
    </row>
    <row r="21" spans="1:9" ht="19.5">
      <c r="A21" s="21"/>
      <c r="B21" s="22"/>
      <c r="C21" s="23"/>
      <c r="D21" s="24"/>
    </row>
    <row r="22" spans="1:9" ht="19.5">
      <c r="A22" s="21"/>
      <c r="B22" s="22"/>
      <c r="C22" s="23"/>
      <c r="D22" s="24"/>
    </row>
    <row r="23" spans="1:9" ht="19.5">
      <c r="A23" s="21"/>
      <c r="B23" s="22"/>
      <c r="C23" s="23"/>
      <c r="D23" s="24"/>
    </row>
    <row r="24" spans="1:9" ht="19.5">
      <c r="A24" s="21"/>
      <c r="B24" s="22"/>
      <c r="C24" s="23"/>
      <c r="D24" s="24"/>
    </row>
    <row r="25" spans="1:9" ht="25.5">
      <c r="A25" s="25" t="s">
        <v>9</v>
      </c>
      <c r="B25" s="25"/>
      <c r="C25" s="25"/>
      <c r="D25" s="25"/>
      <c r="E25" s="25"/>
      <c r="F25" s="25"/>
      <c r="G25" s="25"/>
      <c r="H25" s="25"/>
      <c r="I25" s="25"/>
    </row>
    <row r="26" spans="1:9" ht="25.5">
      <c r="A26" s="25"/>
      <c r="B26" s="25"/>
      <c r="C26" s="25"/>
      <c r="D26" s="25"/>
      <c r="E26" s="25"/>
    </row>
    <row r="27" spans="1:9" ht="19.5">
      <c r="A27" s="26"/>
      <c r="B27" s="26"/>
      <c r="C27" s="27"/>
      <c r="D27" s="26"/>
      <c r="E27" s="26"/>
    </row>
    <row r="28" spans="1:9" ht="19.5">
      <c r="A28" s="26"/>
      <c r="B28" s="26"/>
      <c r="C28" s="27"/>
      <c r="D28" s="26"/>
      <c r="E28" s="26"/>
    </row>
    <row r="29" spans="1:9" ht="19.5">
      <c r="A29" s="26"/>
      <c r="B29" s="26"/>
      <c r="C29" s="27"/>
      <c r="D29" s="26"/>
      <c r="E29" s="26"/>
    </row>
    <row r="30" spans="1:9" ht="19.5">
      <c r="A30" s="26"/>
      <c r="B30" s="26"/>
      <c r="C30" s="27"/>
      <c r="D30" s="26"/>
      <c r="E30" s="26"/>
    </row>
    <row r="31" spans="1:9" ht="19.5">
      <c r="A31" s="26"/>
      <c r="B31" s="26"/>
      <c r="C31" s="27"/>
      <c r="D31" s="26"/>
      <c r="E31" s="26"/>
    </row>
    <row r="32" spans="1:9" ht="19.5">
      <c r="A32" s="26"/>
      <c r="B32" s="26"/>
      <c r="C32" s="27"/>
      <c r="D32" s="26"/>
      <c r="E32" s="26"/>
    </row>
    <row r="33" spans="1:9" ht="19.5">
      <c r="A33" s="26"/>
      <c r="B33" s="26"/>
      <c r="C33" s="27"/>
      <c r="D33" s="26"/>
      <c r="E33" s="26"/>
    </row>
    <row r="34" spans="1:9" ht="19.5">
      <c r="A34" s="26"/>
      <c r="B34" s="26"/>
      <c r="C34" s="27"/>
      <c r="D34" s="26"/>
      <c r="E34" s="26"/>
    </row>
    <row r="35" spans="1:9" ht="19.5">
      <c r="A35" s="26"/>
      <c r="B35" s="26"/>
      <c r="C35" s="27"/>
      <c r="D35" s="26"/>
      <c r="E35" s="26"/>
    </row>
    <row r="36" spans="1:9" ht="19.5">
      <c r="A36" s="26"/>
      <c r="B36" s="26"/>
      <c r="C36" s="27"/>
      <c r="D36" s="26"/>
      <c r="E36" s="26"/>
    </row>
    <row r="37" spans="1:9" s="10" customFormat="1" ht="18.75">
      <c r="B37" s="28"/>
      <c r="C37" s="11"/>
      <c r="D37" s="28"/>
      <c r="E37" s="29"/>
      <c r="H37" s="30" t="s">
        <v>10</v>
      </c>
      <c r="I37" s="30"/>
    </row>
    <row r="38" spans="1:9" s="10" customFormat="1" ht="18.75">
      <c r="A38" s="28"/>
      <c r="B38" s="28"/>
      <c r="C38" s="11"/>
      <c r="D38" s="28"/>
      <c r="E38" s="31"/>
      <c r="F38" s="32" t="s">
        <v>11</v>
      </c>
      <c r="G38" s="33"/>
      <c r="H38" s="34"/>
      <c r="I38" s="35"/>
    </row>
    <row r="39" spans="1:9" s="10" customFormat="1" ht="18.75">
      <c r="A39" s="28"/>
      <c r="B39" s="28"/>
      <c r="C39" s="11"/>
      <c r="D39" s="36"/>
      <c r="E39" s="31"/>
      <c r="F39" s="32" t="s">
        <v>12</v>
      </c>
      <c r="G39" s="33"/>
      <c r="H39" s="34"/>
      <c r="I39" s="35"/>
    </row>
    <row r="40" spans="1:9" s="10" customFormat="1" ht="18.75">
      <c r="A40" s="28"/>
      <c r="B40" s="28"/>
      <c r="C40" s="11"/>
      <c r="D40" s="28"/>
      <c r="E40" s="31"/>
      <c r="H40" s="34"/>
      <c r="I40" s="35"/>
    </row>
    <row r="41" spans="1:9" s="10" customFormat="1" ht="18.75">
      <c r="A41" s="28"/>
      <c r="B41" s="28"/>
      <c r="C41" s="11"/>
      <c r="D41" s="28"/>
      <c r="E41" s="31"/>
      <c r="H41" s="34"/>
      <c r="I41" s="35"/>
    </row>
    <row r="42" spans="1:9" s="10" customFormat="1" ht="18.75">
      <c r="A42" s="28"/>
      <c r="B42" s="28"/>
      <c r="C42" s="11"/>
      <c r="D42" s="36"/>
      <c r="E42" s="31"/>
      <c r="F42" s="32" t="s">
        <v>13</v>
      </c>
      <c r="G42" s="33"/>
      <c r="H42" s="34">
        <v>99781050</v>
      </c>
      <c r="I42" s="35"/>
    </row>
    <row r="43" spans="1:9" s="10" customFormat="1" ht="18.75">
      <c r="A43" s="37" t="s">
        <v>14</v>
      </c>
      <c r="B43" s="38" t="s">
        <v>15</v>
      </c>
      <c r="C43" s="38"/>
      <c r="D43" s="39"/>
      <c r="E43" s="31"/>
      <c r="H43" s="34"/>
      <c r="I43" s="35"/>
    </row>
    <row r="44" spans="1:9" s="10" customFormat="1" ht="18.75">
      <c r="A44" s="37" t="s">
        <v>16</v>
      </c>
      <c r="B44" s="40"/>
      <c r="C44" s="41"/>
      <c r="D44" s="28"/>
      <c r="E44" s="31"/>
      <c r="H44" s="34">
        <v>3525182331</v>
      </c>
      <c r="I44" s="35"/>
    </row>
    <row r="45" spans="1:9" s="10" customFormat="1" ht="18.75">
      <c r="A45" s="37" t="s">
        <v>17</v>
      </c>
      <c r="B45" s="40"/>
      <c r="C45" s="41"/>
      <c r="D45" s="28"/>
      <c r="E45" s="31"/>
      <c r="H45" s="34">
        <v>352501001</v>
      </c>
      <c r="I45" s="35"/>
    </row>
    <row r="46" spans="1:9" s="10" customFormat="1" ht="18.75">
      <c r="A46" s="40"/>
      <c r="B46" s="40"/>
      <c r="C46" s="41"/>
      <c r="D46" s="28"/>
      <c r="E46" s="31"/>
      <c r="H46" s="34"/>
      <c r="I46" s="35"/>
    </row>
    <row r="47" spans="1:9" s="10" customFormat="1" ht="18.75">
      <c r="A47" s="42" t="s">
        <v>18</v>
      </c>
      <c r="B47" s="40"/>
      <c r="C47" s="41"/>
      <c r="D47" s="36"/>
      <c r="E47" s="31"/>
      <c r="F47" s="32" t="s">
        <v>19</v>
      </c>
      <c r="G47" s="33"/>
      <c r="H47" s="34"/>
      <c r="I47" s="35"/>
    </row>
    <row r="48" spans="1:9" s="10" customFormat="1" ht="18.75">
      <c r="A48" s="37"/>
      <c r="B48" s="40"/>
      <c r="C48" s="43"/>
    </row>
    <row r="49" spans="1:9" s="10" customFormat="1" ht="18.75">
      <c r="A49" s="44" t="s">
        <v>20</v>
      </c>
      <c r="B49" s="44"/>
      <c r="C49" s="44"/>
      <c r="D49" s="38" t="s">
        <v>21</v>
      </c>
      <c r="E49" s="38"/>
      <c r="F49" s="38"/>
      <c r="G49" s="38"/>
      <c r="H49" s="38"/>
      <c r="I49" s="38"/>
    </row>
    <row r="50" spans="1:9" s="10" customFormat="1" ht="18.75">
      <c r="A50" s="45" t="s">
        <v>22</v>
      </c>
      <c r="B50" s="45"/>
      <c r="C50" s="45"/>
      <c r="D50" s="38" t="s">
        <v>23</v>
      </c>
      <c r="E50" s="38"/>
      <c r="F50" s="38"/>
      <c r="G50" s="38"/>
      <c r="H50" s="38"/>
      <c r="I50" s="38"/>
    </row>
    <row r="51" spans="1:9" s="10" customFormat="1" ht="18.75">
      <c r="B51" s="40"/>
      <c r="C51" s="41"/>
    </row>
    <row r="52" spans="1:9" s="47" customFormat="1" ht="19.5">
      <c r="A52" s="46" t="s">
        <v>24</v>
      </c>
      <c r="B52" s="46"/>
      <c r="C52" s="46"/>
      <c r="D52" s="46"/>
      <c r="E52" s="46"/>
      <c r="F52" s="46"/>
      <c r="G52" s="46"/>
      <c r="H52" s="46"/>
      <c r="I52" s="46"/>
    </row>
    <row r="53" spans="1:9">
      <c r="A53" s="4"/>
    </row>
    <row r="54" spans="1:9" ht="18.75">
      <c r="A54" s="10" t="s">
        <v>25</v>
      </c>
    </row>
    <row r="55" spans="1:9" s="24" customFormat="1" ht="19.5">
      <c r="A55" s="48" t="s">
        <v>26</v>
      </c>
      <c r="B55" s="48"/>
      <c r="C55" s="48"/>
      <c r="D55" s="48"/>
      <c r="E55" s="48"/>
      <c r="F55" s="48"/>
      <c r="G55" s="48"/>
      <c r="H55" s="48"/>
      <c r="I55" s="48"/>
    </row>
    <row r="56" spans="1:9" s="24" customFormat="1" ht="19.5">
      <c r="A56" s="49"/>
      <c r="B56" s="49"/>
      <c r="C56" s="50"/>
      <c r="D56" s="49"/>
      <c r="E56" s="49"/>
    </row>
    <row r="57" spans="1:9" s="24" customFormat="1" ht="19.5">
      <c r="A57" s="12" t="s">
        <v>27</v>
      </c>
      <c r="B57" s="12"/>
      <c r="C57" s="12"/>
      <c r="D57" s="12"/>
      <c r="E57" s="12"/>
      <c r="F57" s="12"/>
      <c r="G57" s="12"/>
      <c r="H57" s="12"/>
      <c r="I57" s="12"/>
    </row>
    <row r="58" spans="1:9" s="24" customFormat="1" ht="19.5">
      <c r="A58" s="51" t="s">
        <v>28</v>
      </c>
      <c r="B58" s="52"/>
      <c r="C58" s="53"/>
      <c r="D58" s="52"/>
      <c r="E58" s="52"/>
    </row>
    <row r="59" spans="1:9" s="24" customFormat="1" ht="19.5">
      <c r="A59" s="12" t="s">
        <v>29</v>
      </c>
      <c r="B59" s="12"/>
      <c r="C59" s="12"/>
      <c r="D59" s="12"/>
      <c r="E59" s="12"/>
      <c r="F59" s="12"/>
      <c r="G59" s="12"/>
      <c r="H59" s="12"/>
      <c r="I59" s="12"/>
    </row>
    <row r="60" spans="1:9" s="24" customFormat="1" ht="19.5">
      <c r="A60" s="12" t="s">
        <v>30</v>
      </c>
      <c r="B60" s="12"/>
      <c r="C60" s="12"/>
      <c r="D60" s="12"/>
      <c r="E60" s="12"/>
      <c r="F60" s="12"/>
      <c r="G60" s="12"/>
      <c r="H60" s="12"/>
      <c r="I60" s="12"/>
    </row>
    <row r="61" spans="1:9" s="24" customFormat="1" ht="19.5">
      <c r="A61" s="54"/>
      <c r="B61" s="54"/>
      <c r="C61" s="55"/>
      <c r="D61" s="54"/>
      <c r="E61" s="54"/>
    </row>
    <row r="62" spans="1:9" s="24" customFormat="1" ht="19.5">
      <c r="A62" s="12" t="s">
        <v>31</v>
      </c>
      <c r="B62" s="12"/>
      <c r="C62" s="12"/>
      <c r="D62" s="12"/>
      <c r="E62" s="12"/>
      <c r="F62" s="12"/>
      <c r="G62" s="12"/>
      <c r="H62" s="12"/>
      <c r="I62" s="12"/>
    </row>
    <row r="63" spans="1:9" s="24" customFormat="1" ht="19.5">
      <c r="A63" s="54"/>
      <c r="B63" s="54"/>
      <c r="C63" s="55"/>
      <c r="D63" s="54"/>
      <c r="E63" s="54"/>
    </row>
    <row r="64" spans="1:9" s="24" customFormat="1" ht="19.5">
      <c r="A64" s="56" t="s">
        <v>32</v>
      </c>
      <c r="B64" s="57" t="s">
        <v>33</v>
      </c>
      <c r="C64" s="57" t="s">
        <v>34</v>
      </c>
      <c r="D64" s="57"/>
      <c r="E64" s="57"/>
    </row>
    <row r="65" spans="1:9" s="24" customFormat="1" ht="300">
      <c r="A65" s="58"/>
      <c r="B65" s="57"/>
      <c r="C65" s="59" t="s">
        <v>35</v>
      </c>
      <c r="D65" s="60" t="s">
        <v>36</v>
      </c>
      <c r="E65" s="60" t="s">
        <v>37</v>
      </c>
    </row>
    <row r="66" spans="1:9" s="24" customFormat="1" ht="19.5">
      <c r="A66" s="61"/>
      <c r="B66" s="62">
        <f>C66+D66+E66</f>
        <v>11093393.83</v>
      </c>
      <c r="C66" s="62">
        <v>10970033.83</v>
      </c>
      <c r="D66" s="62"/>
      <c r="E66" s="62">
        <v>123360</v>
      </c>
    </row>
    <row r="67" spans="1:9" s="24" customFormat="1" ht="19.5">
      <c r="A67" s="63"/>
      <c r="B67" s="64"/>
      <c r="C67" s="64"/>
      <c r="D67" s="65"/>
      <c r="E67" s="65"/>
    </row>
    <row r="68" spans="1:9" s="24" customFormat="1" ht="150">
      <c r="A68" s="56" t="s">
        <v>38</v>
      </c>
      <c r="B68" s="59" t="s">
        <v>39</v>
      </c>
      <c r="C68" s="59" t="s">
        <v>40</v>
      </c>
      <c r="D68" s="66"/>
      <c r="E68" s="66"/>
    </row>
    <row r="69" spans="1:9" s="24" customFormat="1" ht="19.5">
      <c r="A69" s="61"/>
      <c r="B69" s="67">
        <v>14965501.18</v>
      </c>
      <c r="C69" s="68">
        <v>10881442.68</v>
      </c>
      <c r="D69" s="66"/>
      <c r="E69" s="66"/>
    </row>
    <row r="70" spans="1:9" s="24" customFormat="1" ht="19.5">
      <c r="A70" s="69"/>
      <c r="B70" s="69"/>
      <c r="C70" s="66"/>
      <c r="D70" s="69"/>
      <c r="E70" s="69"/>
    </row>
    <row r="71" spans="1:9" s="24" customFormat="1" ht="19.5">
      <c r="A71" s="69"/>
      <c r="B71" s="70"/>
      <c r="C71" s="66"/>
      <c r="D71" s="69"/>
      <c r="E71" s="10" t="s">
        <v>41</v>
      </c>
      <c r="F71" s="69"/>
      <c r="I71" s="22"/>
    </row>
    <row r="72" spans="1:9" s="10" customFormat="1" ht="18.75">
      <c r="A72" s="71" t="s">
        <v>42</v>
      </c>
      <c r="B72" s="71"/>
      <c r="C72" s="71"/>
      <c r="D72" s="71"/>
      <c r="I72" s="13"/>
    </row>
    <row r="73" spans="1:9">
      <c r="B73" s="72"/>
      <c r="C73" s="73"/>
      <c r="D73" s="74"/>
      <c r="E73" s="74"/>
      <c r="I73" s="2"/>
    </row>
    <row r="74" spans="1:9">
      <c r="A74" s="75" t="s">
        <v>43</v>
      </c>
      <c r="B74" s="75"/>
      <c r="C74" s="75"/>
      <c r="D74" s="76" t="s">
        <v>44</v>
      </c>
      <c r="E74" s="76"/>
      <c r="I74" s="2"/>
    </row>
    <row r="75" spans="1:9" ht="18.75">
      <c r="A75" s="77" t="s">
        <v>45</v>
      </c>
      <c r="B75" s="78"/>
      <c r="C75" s="79"/>
      <c r="D75" s="80">
        <v>39506602.219999999</v>
      </c>
      <c r="E75" s="80"/>
      <c r="I75" s="2"/>
    </row>
    <row r="76" spans="1:9" ht="18.75">
      <c r="A76" s="81" t="s">
        <v>46</v>
      </c>
      <c r="B76" s="81"/>
      <c r="C76" s="82"/>
      <c r="D76" s="80"/>
      <c r="E76" s="80"/>
      <c r="I76" s="2"/>
    </row>
    <row r="77" spans="1:9" ht="37.5">
      <c r="A77" s="83" t="s">
        <v>47</v>
      </c>
      <c r="B77" s="84"/>
      <c r="C77" s="85"/>
      <c r="D77" s="80">
        <v>26058895.010000002</v>
      </c>
      <c r="E77" s="80"/>
      <c r="I77" s="2"/>
    </row>
    <row r="78" spans="1:9" ht="37.5">
      <c r="A78" s="83" t="s">
        <v>48</v>
      </c>
      <c r="B78" s="84"/>
      <c r="C78" s="85"/>
      <c r="D78" s="80">
        <v>7229120.4400000004</v>
      </c>
      <c r="E78" s="80"/>
      <c r="I78" s="2"/>
    </row>
    <row r="79" spans="1:9" ht="18.75">
      <c r="A79" s="86" t="s">
        <v>46</v>
      </c>
      <c r="B79" s="86"/>
      <c r="C79" s="86"/>
      <c r="D79" s="80"/>
      <c r="E79" s="80"/>
      <c r="I79" s="2"/>
    </row>
    <row r="80" spans="1:9" ht="37.5">
      <c r="A80" s="87" t="s">
        <v>49</v>
      </c>
      <c r="B80" s="84"/>
      <c r="C80" s="85"/>
      <c r="D80" s="80">
        <v>11093393.83</v>
      </c>
      <c r="E80" s="80"/>
      <c r="I80" s="2"/>
    </row>
    <row r="81" spans="1:9" ht="37.5">
      <c r="A81" s="83" t="s">
        <v>48</v>
      </c>
      <c r="B81" s="84"/>
      <c r="C81" s="85"/>
      <c r="D81" s="80">
        <v>3134147.47</v>
      </c>
      <c r="E81" s="80"/>
      <c r="I81" s="2"/>
    </row>
    <row r="82" spans="1:9" ht="37.5">
      <c r="A82" s="87" t="s">
        <v>50</v>
      </c>
      <c r="B82" s="84"/>
      <c r="C82" s="85"/>
      <c r="D82" s="80">
        <v>14965501.18</v>
      </c>
      <c r="E82" s="80"/>
      <c r="I82" s="2"/>
    </row>
    <row r="83" spans="1:9" ht="37.5">
      <c r="A83" s="83" t="s">
        <v>48</v>
      </c>
      <c r="B83" s="84"/>
      <c r="C83" s="85"/>
      <c r="D83" s="80">
        <v>4094972.97</v>
      </c>
      <c r="E83" s="80"/>
      <c r="I83" s="2"/>
    </row>
    <row r="84" spans="1:9" ht="18.75">
      <c r="A84" s="88" t="s">
        <v>51</v>
      </c>
      <c r="B84" s="84"/>
      <c r="C84" s="85"/>
      <c r="D84" s="80"/>
      <c r="E84" s="80"/>
      <c r="I84" s="2"/>
    </row>
    <row r="85" spans="1:9" ht="56.25">
      <c r="A85" s="87" t="s">
        <v>52</v>
      </c>
      <c r="B85" s="84"/>
      <c r="C85" s="85"/>
      <c r="D85" s="80">
        <v>10881442.68</v>
      </c>
      <c r="E85" s="80"/>
      <c r="I85" s="2"/>
    </row>
    <row r="86" spans="1:9" ht="37.5">
      <c r="A86" s="83" t="s">
        <v>48</v>
      </c>
      <c r="B86" s="84"/>
      <c r="C86" s="85"/>
      <c r="D86" s="80">
        <v>3737027.24</v>
      </c>
      <c r="E86" s="80"/>
      <c r="I86" s="2"/>
    </row>
    <row r="87" spans="1:9" ht="37.5">
      <c r="A87" s="87" t="s">
        <v>53</v>
      </c>
      <c r="B87" s="84"/>
      <c r="C87" s="85"/>
      <c r="D87" s="80">
        <v>4084058.5</v>
      </c>
      <c r="E87" s="80"/>
      <c r="I87" s="2"/>
    </row>
    <row r="88" spans="1:9" ht="37.5">
      <c r="A88" s="83" t="s">
        <v>48</v>
      </c>
      <c r="B88" s="84"/>
      <c r="C88" s="85"/>
      <c r="D88" s="80">
        <v>357945.73</v>
      </c>
      <c r="E88" s="80"/>
      <c r="I88" s="2"/>
    </row>
    <row r="89" spans="1:9" ht="18.75">
      <c r="A89" s="77" t="s">
        <v>54</v>
      </c>
      <c r="B89" s="78"/>
      <c r="C89" s="79"/>
      <c r="D89" s="80">
        <v>3365324.47</v>
      </c>
      <c r="E89" s="80"/>
      <c r="I89" s="2"/>
    </row>
    <row r="90" spans="1:9" ht="18.75">
      <c r="A90" s="89" t="s">
        <v>46</v>
      </c>
      <c r="B90" s="90"/>
      <c r="C90" s="91"/>
      <c r="D90" s="80"/>
      <c r="E90" s="80"/>
      <c r="I90" s="2"/>
    </row>
    <row r="91" spans="1:9" ht="37.5">
      <c r="A91" s="87" t="s">
        <v>55</v>
      </c>
      <c r="B91" s="84"/>
      <c r="C91" s="85"/>
      <c r="D91" s="80"/>
      <c r="E91" s="80"/>
      <c r="I91" s="2"/>
    </row>
    <row r="92" spans="1:9" ht="18.75">
      <c r="A92" s="87" t="s">
        <v>56</v>
      </c>
      <c r="B92" s="84"/>
      <c r="C92" s="85"/>
      <c r="D92" s="80"/>
      <c r="E92" s="80"/>
      <c r="I92" s="2"/>
    </row>
    <row r="93" spans="1:9" ht="56.25">
      <c r="A93" s="92" t="s">
        <v>57</v>
      </c>
      <c r="B93" s="84"/>
      <c r="C93" s="85"/>
      <c r="D93" s="80">
        <v>3342624.06</v>
      </c>
      <c r="E93" s="80"/>
      <c r="I93" s="2"/>
    </row>
    <row r="94" spans="1:9" ht="18.75">
      <c r="A94" s="93" t="s">
        <v>58</v>
      </c>
      <c r="B94" s="94"/>
      <c r="C94" s="95"/>
      <c r="D94" s="80"/>
      <c r="E94" s="80"/>
      <c r="I94" s="2"/>
    </row>
    <row r="95" spans="1:9" ht="37.5">
      <c r="A95" s="92" t="s">
        <v>59</v>
      </c>
      <c r="B95" s="84"/>
      <c r="C95" s="85"/>
      <c r="D95" s="80"/>
      <c r="E95" s="80"/>
      <c r="I95" s="2"/>
    </row>
    <row r="96" spans="1:9" ht="18.75">
      <c r="A96" s="89" t="s">
        <v>60</v>
      </c>
      <c r="B96" s="90"/>
      <c r="C96" s="91"/>
      <c r="D96" s="96"/>
      <c r="E96" s="96"/>
      <c r="I96" s="2"/>
    </row>
    <row r="97" spans="1:9" ht="18.75">
      <c r="A97" s="89" t="s">
        <v>61</v>
      </c>
      <c r="B97" s="90"/>
      <c r="C97" s="91"/>
      <c r="D97" s="96">
        <v>22700.41</v>
      </c>
      <c r="E97" s="96"/>
      <c r="I97" s="2"/>
    </row>
    <row r="98" spans="1:9" ht="18.75">
      <c r="A98" s="77" t="s">
        <v>62</v>
      </c>
      <c r="B98" s="78"/>
      <c r="C98" s="79"/>
      <c r="D98" s="80">
        <v>24601.4</v>
      </c>
      <c r="E98" s="80"/>
      <c r="I98" s="2"/>
    </row>
    <row r="99" spans="1:9" ht="18.75">
      <c r="A99" s="89"/>
      <c r="B99" s="90"/>
      <c r="C99" s="91"/>
      <c r="D99" s="80"/>
      <c r="E99" s="80"/>
      <c r="I99" s="2"/>
    </row>
    <row r="100" spans="1:9" ht="18.75">
      <c r="A100" s="77" t="s">
        <v>63</v>
      </c>
      <c r="B100" s="78"/>
      <c r="C100" s="79"/>
      <c r="D100" s="80"/>
      <c r="E100" s="80"/>
      <c r="I100" s="2"/>
    </row>
    <row r="101" spans="1:9" ht="18.75">
      <c r="A101" s="77" t="s">
        <v>64</v>
      </c>
      <c r="B101" s="78"/>
      <c r="C101" s="79"/>
      <c r="D101" s="96">
        <v>-32772.800000000003</v>
      </c>
      <c r="E101" s="96"/>
      <c r="I101" s="2"/>
    </row>
    <row r="102" spans="1:9" ht="18.75">
      <c r="A102" s="97" t="s">
        <v>65</v>
      </c>
      <c r="B102" s="98"/>
      <c r="C102" s="99"/>
      <c r="D102" s="96">
        <v>-57373.83</v>
      </c>
      <c r="E102" s="96"/>
      <c r="I102" s="2"/>
    </row>
    <row r="103" spans="1:9" ht="18.75">
      <c r="A103" s="100"/>
      <c r="B103" s="101"/>
      <c r="C103" s="102"/>
      <c r="D103" s="103"/>
      <c r="E103" s="103"/>
      <c r="I103" s="2"/>
    </row>
    <row r="104" spans="1:9" ht="18.75">
      <c r="A104" s="71" t="s">
        <v>66</v>
      </c>
      <c r="B104" s="71"/>
      <c r="C104" s="71"/>
      <c r="D104" s="71"/>
      <c r="H104" s="4" t="s">
        <v>67</v>
      </c>
      <c r="I104" s="2"/>
    </row>
    <row r="105" spans="1:9">
      <c r="A105" s="104" t="s">
        <v>43</v>
      </c>
      <c r="B105" s="105" t="s">
        <v>68</v>
      </c>
      <c r="C105" s="106" t="s">
        <v>69</v>
      </c>
      <c r="D105" s="104" t="s">
        <v>70</v>
      </c>
      <c r="E105" s="104"/>
      <c r="F105" s="104"/>
      <c r="G105" s="104"/>
      <c r="H105" s="104"/>
      <c r="I105" s="104"/>
    </row>
    <row r="106" spans="1:9">
      <c r="A106" s="104"/>
      <c r="B106" s="107"/>
      <c r="C106" s="106"/>
      <c r="D106" s="108" t="s">
        <v>39</v>
      </c>
      <c r="E106" s="104" t="s">
        <v>34</v>
      </c>
      <c r="F106" s="104"/>
      <c r="G106" s="104"/>
      <c r="H106" s="104"/>
      <c r="I106" s="109"/>
    </row>
    <row r="107" spans="1:9">
      <c r="A107" s="104"/>
      <c r="B107" s="107"/>
      <c r="C107" s="106"/>
      <c r="D107" s="108"/>
      <c r="E107" s="104" t="s">
        <v>71</v>
      </c>
      <c r="F107" s="104" t="s">
        <v>72</v>
      </c>
      <c r="G107" s="104" t="s">
        <v>73</v>
      </c>
      <c r="H107" s="104" t="s">
        <v>74</v>
      </c>
      <c r="I107" s="104"/>
    </row>
    <row r="108" spans="1:9" s="112" customFormat="1" ht="31.5">
      <c r="A108" s="104"/>
      <c r="B108" s="110"/>
      <c r="C108" s="106"/>
      <c r="D108" s="108"/>
      <c r="E108" s="104"/>
      <c r="F108" s="104"/>
      <c r="G108" s="104"/>
      <c r="H108" s="111" t="s">
        <v>75</v>
      </c>
      <c r="I108" s="109" t="s">
        <v>76</v>
      </c>
    </row>
    <row r="109" spans="1:9" s="112" customFormat="1" ht="18.75">
      <c r="A109" s="113">
        <v>1</v>
      </c>
      <c r="B109" s="114">
        <v>2</v>
      </c>
      <c r="C109" s="115">
        <v>3</v>
      </c>
      <c r="D109" s="116">
        <v>4</v>
      </c>
      <c r="E109" s="113">
        <v>5</v>
      </c>
      <c r="F109" s="113">
        <v>6</v>
      </c>
      <c r="G109" s="113">
        <v>7</v>
      </c>
      <c r="H109" s="113">
        <v>8</v>
      </c>
      <c r="I109" s="113">
        <v>9</v>
      </c>
    </row>
    <row r="110" spans="1:9" ht="37.5">
      <c r="A110" s="117" t="s">
        <v>77</v>
      </c>
      <c r="B110" s="118">
        <v>100</v>
      </c>
      <c r="C110" s="119" t="s">
        <v>78</v>
      </c>
      <c r="D110" s="120">
        <f>E110+F110+G110+H110</f>
        <v>41230858.100000001</v>
      </c>
      <c r="E110" s="121">
        <f>E113</f>
        <v>40378700</v>
      </c>
      <c r="F110" s="120">
        <f>F116</f>
        <v>0</v>
      </c>
      <c r="G110" s="122">
        <f>G116</f>
        <v>0</v>
      </c>
      <c r="H110" s="123">
        <f>H112+H113+H114+H115+H117+H118</f>
        <v>852158.1</v>
      </c>
      <c r="I110" s="118">
        <f>I113</f>
        <v>0</v>
      </c>
    </row>
    <row r="111" spans="1:9" ht="18.75">
      <c r="A111" s="117" t="s">
        <v>79</v>
      </c>
      <c r="B111" s="118"/>
      <c r="C111" s="119"/>
      <c r="D111" s="120">
        <f>E111+F111+G111+H111</f>
        <v>0</v>
      </c>
      <c r="E111" s="124"/>
      <c r="F111" s="120"/>
      <c r="G111" s="122"/>
      <c r="H111" s="125"/>
      <c r="I111" s="118"/>
    </row>
    <row r="112" spans="1:9" ht="18.75">
      <c r="A112" s="126" t="s">
        <v>80</v>
      </c>
      <c r="B112" s="118">
        <v>110</v>
      </c>
      <c r="C112" s="119"/>
      <c r="D112" s="120">
        <f>H112</f>
        <v>29798.1</v>
      </c>
      <c r="E112" s="121" t="s">
        <v>78</v>
      </c>
      <c r="F112" s="121" t="s">
        <v>78</v>
      </c>
      <c r="G112" s="121" t="s">
        <v>78</v>
      </c>
      <c r="H112" s="121">
        <f>'[1]Расчет 02.01.00'!F10</f>
        <v>29798.1</v>
      </c>
      <c r="I112" s="121" t="s">
        <v>78</v>
      </c>
    </row>
    <row r="113" spans="1:9" ht="37.5">
      <c r="A113" s="126" t="s">
        <v>81</v>
      </c>
      <c r="B113" s="118">
        <v>120</v>
      </c>
      <c r="C113" s="119"/>
      <c r="D113" s="120">
        <f>E113+H113</f>
        <v>41201060</v>
      </c>
      <c r="E113" s="124">
        <v>40378700</v>
      </c>
      <c r="F113" s="120" t="s">
        <v>78</v>
      </c>
      <c r="G113" s="118" t="s">
        <v>78</v>
      </c>
      <c r="H113" s="123">
        <f>'[1]Расчет 02.01.00'!F7+'[1]Расчет 02.01.00'!F8</f>
        <v>822360</v>
      </c>
      <c r="I113" s="121"/>
    </row>
    <row r="114" spans="1:9" ht="56.25">
      <c r="A114" s="126" t="s">
        <v>82</v>
      </c>
      <c r="B114" s="118">
        <v>130</v>
      </c>
      <c r="C114" s="119"/>
      <c r="D114" s="120">
        <f>H114</f>
        <v>0</v>
      </c>
      <c r="E114" s="121" t="s">
        <v>78</v>
      </c>
      <c r="F114" s="120" t="s">
        <v>78</v>
      </c>
      <c r="G114" s="122" t="s">
        <v>78</v>
      </c>
      <c r="H114" s="122"/>
      <c r="I114" s="118" t="s">
        <v>78</v>
      </c>
    </row>
    <row r="115" spans="1:9" ht="150">
      <c r="A115" s="126" t="s">
        <v>83</v>
      </c>
      <c r="B115" s="118">
        <v>140</v>
      </c>
      <c r="C115" s="119"/>
      <c r="D115" s="120">
        <f>+H115</f>
        <v>0</v>
      </c>
      <c r="E115" s="121" t="s">
        <v>78</v>
      </c>
      <c r="F115" s="120" t="s">
        <v>78</v>
      </c>
      <c r="G115" s="122" t="s">
        <v>78</v>
      </c>
      <c r="H115" s="122"/>
      <c r="I115" s="118" t="s">
        <v>78</v>
      </c>
    </row>
    <row r="116" spans="1:9" ht="56.25">
      <c r="A116" s="126" t="s">
        <v>84</v>
      </c>
      <c r="B116" s="118">
        <v>150</v>
      </c>
      <c r="C116" s="119"/>
      <c r="D116" s="120">
        <f>F116+G116</f>
        <v>0</v>
      </c>
      <c r="E116" s="121" t="s">
        <v>78</v>
      </c>
      <c r="F116" s="120"/>
      <c r="G116" s="122"/>
      <c r="H116" s="122" t="s">
        <v>78</v>
      </c>
      <c r="I116" s="118" t="s">
        <v>78</v>
      </c>
    </row>
    <row r="117" spans="1:9" ht="18.75">
      <c r="A117" s="126" t="s">
        <v>85</v>
      </c>
      <c r="B117" s="118">
        <v>160</v>
      </c>
      <c r="C117" s="119"/>
      <c r="D117" s="120">
        <f>H117</f>
        <v>0</v>
      </c>
      <c r="E117" s="121" t="s">
        <v>78</v>
      </c>
      <c r="F117" s="120" t="s">
        <v>78</v>
      </c>
      <c r="G117" s="122" t="s">
        <v>78</v>
      </c>
      <c r="H117" s="123"/>
      <c r="I117" s="118" t="s">
        <v>78</v>
      </c>
    </row>
    <row r="118" spans="1:9" ht="37.5">
      <c r="A118" s="126" t="s">
        <v>86</v>
      </c>
      <c r="B118" s="118">
        <v>180</v>
      </c>
      <c r="C118" s="119"/>
      <c r="D118" s="120">
        <f>H118</f>
        <v>0</v>
      </c>
      <c r="E118" s="121" t="s">
        <v>78</v>
      </c>
      <c r="F118" s="120" t="s">
        <v>78</v>
      </c>
      <c r="G118" s="122" t="s">
        <v>78</v>
      </c>
      <c r="H118" s="122"/>
      <c r="I118" s="118" t="s">
        <v>78</v>
      </c>
    </row>
    <row r="119" spans="1:9" ht="37.5">
      <c r="A119" s="127" t="s">
        <v>87</v>
      </c>
      <c r="B119" s="128"/>
      <c r="C119" s="129" t="s">
        <v>78</v>
      </c>
      <c r="D119" s="130">
        <f t="shared" ref="D119:D156" si="0">E119+F119+G119+H119</f>
        <v>44573482.161639996</v>
      </c>
      <c r="E119" s="131">
        <f>E121+E126+E136</f>
        <v>43671476.011639997</v>
      </c>
      <c r="F119" s="130"/>
      <c r="G119" s="132"/>
      <c r="H119" s="131">
        <f>H121+H126+H136</f>
        <v>902006.15</v>
      </c>
      <c r="I119" s="133"/>
    </row>
    <row r="120" spans="1:9" ht="18.75">
      <c r="A120" s="113" t="s">
        <v>88</v>
      </c>
      <c r="B120" s="113"/>
      <c r="C120" s="115"/>
      <c r="D120" s="120">
        <f t="shared" si="0"/>
        <v>0</v>
      </c>
      <c r="E120" s="121"/>
      <c r="F120" s="120"/>
      <c r="G120" s="122"/>
      <c r="H120" s="122"/>
      <c r="I120" s="118"/>
    </row>
    <row r="121" spans="1:9" s="139" customFormat="1" ht="19.5">
      <c r="A121" s="134" t="s">
        <v>89</v>
      </c>
      <c r="B121" s="135">
        <v>210</v>
      </c>
      <c r="C121" s="129" t="s">
        <v>78</v>
      </c>
      <c r="D121" s="136">
        <f t="shared" si="0"/>
        <v>20054803.620200001</v>
      </c>
      <c r="E121" s="137">
        <f>SUM(E122:E124)</f>
        <v>19967101.580200002</v>
      </c>
      <c r="F121" s="137"/>
      <c r="G121" s="137"/>
      <c r="H121" s="137">
        <f>SUM(H122:H124)</f>
        <v>87702.040000000008</v>
      </c>
      <c r="I121" s="138"/>
    </row>
    <row r="122" spans="1:9" ht="18.75">
      <c r="A122" s="140" t="s">
        <v>90</v>
      </c>
      <c r="B122" s="141">
        <v>211</v>
      </c>
      <c r="C122" s="115">
        <v>111</v>
      </c>
      <c r="D122" s="142">
        <f t="shared" si="0"/>
        <v>14587490.560000001</v>
      </c>
      <c r="E122" s="124">
        <f>'[1]Расчет 05.03.00'!F11</f>
        <v>14530632.120000001</v>
      </c>
      <c r="F122" s="142"/>
      <c r="G122" s="143"/>
      <c r="H122" s="143">
        <f>'[1]Расчет 02.01.00'!F16</f>
        <v>56858.44</v>
      </c>
      <c r="I122" s="123"/>
    </row>
    <row r="123" spans="1:9" ht="37.5">
      <c r="A123" s="140" t="s">
        <v>91</v>
      </c>
      <c r="B123" s="115"/>
      <c r="C123" s="115">
        <v>112</v>
      </c>
      <c r="D123" s="142">
        <f t="shared" si="0"/>
        <v>579707.69999999995</v>
      </c>
      <c r="E123" s="124">
        <f>'[1]Расчет 05.03.00'!F14</f>
        <v>568707.69999999995</v>
      </c>
      <c r="F123" s="142"/>
      <c r="G123" s="143"/>
      <c r="H123" s="143">
        <f>'[1]Расчет 02.01.00'!F19</f>
        <v>11000</v>
      </c>
      <c r="I123" s="123"/>
    </row>
    <row r="124" spans="1:9" ht="112.5">
      <c r="A124" s="140" t="s">
        <v>92</v>
      </c>
      <c r="B124" s="115"/>
      <c r="C124" s="115">
        <v>119</v>
      </c>
      <c r="D124" s="142">
        <f t="shared" si="0"/>
        <v>4887605.3602</v>
      </c>
      <c r="E124" s="124">
        <f>'[1]Расчет 05.03.00'!F48</f>
        <v>4867761.7602000004</v>
      </c>
      <c r="F124" s="142"/>
      <c r="G124" s="143"/>
      <c r="H124" s="143">
        <f>'[1]Расчет 02.01.00'!F22</f>
        <v>19843.599999999999</v>
      </c>
      <c r="I124" s="123"/>
    </row>
    <row r="125" spans="1:9" ht="37.5">
      <c r="A125" s="144" t="s">
        <v>93</v>
      </c>
      <c r="B125" s="113">
        <v>220</v>
      </c>
      <c r="C125" s="115">
        <v>119</v>
      </c>
      <c r="D125" s="120">
        <f t="shared" si="0"/>
        <v>0</v>
      </c>
      <c r="E125" s="121"/>
      <c r="F125" s="120"/>
      <c r="G125" s="122"/>
      <c r="H125" s="123"/>
      <c r="I125" s="122"/>
    </row>
    <row r="126" spans="1:9" ht="39">
      <c r="A126" s="145" t="s">
        <v>94</v>
      </c>
      <c r="B126" s="135">
        <v>230</v>
      </c>
      <c r="C126" s="129">
        <v>850</v>
      </c>
      <c r="D126" s="136">
        <f>E126+F127+G127+H126</f>
        <v>220454.34099999999</v>
      </c>
      <c r="E126" s="137">
        <f>[1]Конс.!G54</f>
        <v>215454.34099999999</v>
      </c>
      <c r="F126" s="136"/>
      <c r="G126" s="138"/>
      <c r="H126" s="137">
        <f>SUM(H128:H131)</f>
        <v>5000</v>
      </c>
      <c r="I126" s="138"/>
    </row>
    <row r="127" spans="1:9" ht="18.75">
      <c r="A127" s="115" t="s">
        <v>46</v>
      </c>
      <c r="B127" s="115"/>
      <c r="C127" s="115"/>
      <c r="E127" s="122"/>
      <c r="F127" s="142"/>
      <c r="G127" s="125"/>
      <c r="I127" s="146"/>
    </row>
    <row r="128" spans="1:9" ht="18.75">
      <c r="A128" s="115" t="s">
        <v>95</v>
      </c>
      <c r="B128" s="141">
        <v>290</v>
      </c>
      <c r="C128" s="115">
        <v>851</v>
      </c>
      <c r="D128" s="120">
        <f>E128+F128+G128+H128+I128</f>
        <v>184800</v>
      </c>
      <c r="E128" s="142">
        <f>'[1]Расчет 05.03.00'!F123</f>
        <v>184800</v>
      </c>
      <c r="F128" s="142"/>
      <c r="G128" s="125"/>
      <c r="H128" s="143"/>
      <c r="I128" s="122"/>
    </row>
    <row r="129" spans="1:9" ht="18.75">
      <c r="A129" s="115" t="s">
        <v>96</v>
      </c>
      <c r="B129" s="141">
        <v>290</v>
      </c>
      <c r="C129" s="115">
        <v>851</v>
      </c>
      <c r="D129" s="120">
        <f>E129+F129+G129+H129+I129</f>
        <v>6054.3410000000003</v>
      </c>
      <c r="E129" s="142">
        <f>'[1]Расчет 05.03.00'!F124+'[1]Расчет 05.03.00'!F125</f>
        <v>6054.3410000000003</v>
      </c>
      <c r="F129" s="142"/>
      <c r="G129" s="125"/>
      <c r="H129" s="143"/>
      <c r="I129" s="122"/>
    </row>
    <row r="130" spans="1:9" ht="18.75">
      <c r="A130" s="115" t="s">
        <v>97</v>
      </c>
      <c r="B130" s="141">
        <v>290</v>
      </c>
      <c r="C130" s="115">
        <v>852</v>
      </c>
      <c r="D130" s="120">
        <f>E130+F130+G130+H130+I130</f>
        <v>19000</v>
      </c>
      <c r="E130" s="142">
        <f>'[1]Расчет 05.03.00'!F126</f>
        <v>14000</v>
      </c>
      <c r="F130" s="142"/>
      <c r="G130" s="125"/>
      <c r="H130" s="143">
        <f>'[1]Расчет 02.01.00'!F39</f>
        <v>5000</v>
      </c>
      <c r="I130" s="122"/>
    </row>
    <row r="131" spans="1:9" ht="18.75">
      <c r="A131" s="115" t="s">
        <v>98</v>
      </c>
      <c r="B131" s="141">
        <v>290</v>
      </c>
      <c r="C131" s="115">
        <v>852</v>
      </c>
      <c r="D131" s="120">
        <f>E131+F131+G131+H131+I131</f>
        <v>10600</v>
      </c>
      <c r="E131" s="142">
        <f>'[1]Расчет 05.03.00'!F127+'[1]Расчет 05.03.00'!F128</f>
        <v>10600</v>
      </c>
      <c r="F131" s="142"/>
      <c r="G131" s="125"/>
      <c r="H131" s="143"/>
      <c r="I131" s="122"/>
    </row>
    <row r="132" spans="1:9" ht="37.5">
      <c r="A132" s="147" t="s">
        <v>99</v>
      </c>
      <c r="B132" s="115">
        <v>240</v>
      </c>
      <c r="C132" s="115"/>
      <c r="D132" s="142">
        <f t="shared" si="0"/>
        <v>0</v>
      </c>
      <c r="E132" s="124"/>
      <c r="F132" s="142"/>
      <c r="G132" s="125"/>
      <c r="H132" s="143"/>
      <c r="I132" s="122"/>
    </row>
    <row r="133" spans="1:9" ht="56.25">
      <c r="A133" s="147" t="s">
        <v>100</v>
      </c>
      <c r="B133" s="113">
        <v>250</v>
      </c>
      <c r="C133" s="115"/>
      <c r="D133" s="120">
        <f>E133+F133+G133+H133</f>
        <v>0</v>
      </c>
      <c r="E133" s="121">
        <f>E134</f>
        <v>0</v>
      </c>
      <c r="F133" s="121">
        <f>F134</f>
        <v>0</v>
      </c>
      <c r="G133" s="121">
        <f>G134</f>
        <v>0</v>
      </c>
      <c r="H133" s="121">
        <f>H134</f>
        <v>0</v>
      </c>
      <c r="I133" s="121">
        <f>I134</f>
        <v>0</v>
      </c>
    </row>
    <row r="134" spans="1:9" ht="37.5">
      <c r="A134" s="148" t="s">
        <v>101</v>
      </c>
      <c r="B134" s="113"/>
      <c r="C134" s="113">
        <v>831</v>
      </c>
      <c r="D134" s="120">
        <f>E134+F134+G134+H134</f>
        <v>0</v>
      </c>
      <c r="E134" s="121">
        <f>[1]Конс.!G51</f>
        <v>0</v>
      </c>
      <c r="F134" s="120">
        <f>[1]Конс.!E51</f>
        <v>0</v>
      </c>
      <c r="G134" s="123">
        <f>[1]Конс.!F51</f>
        <v>0</v>
      </c>
      <c r="H134" s="123">
        <f>[1]Конс.!H51</f>
        <v>0</v>
      </c>
      <c r="I134" s="123">
        <f>[1]Конс.!K51</f>
        <v>0</v>
      </c>
    </row>
    <row r="135" spans="1:9" ht="18.75">
      <c r="A135" s="144"/>
      <c r="B135" s="113"/>
      <c r="C135" s="115"/>
      <c r="D135" s="120"/>
      <c r="E135" s="121"/>
      <c r="F135" s="120"/>
      <c r="G135" s="122"/>
      <c r="H135" s="143"/>
      <c r="I135" s="123"/>
    </row>
    <row r="136" spans="1:9" ht="58.5">
      <c r="A136" s="145" t="s">
        <v>102</v>
      </c>
      <c r="B136" s="135">
        <v>260</v>
      </c>
      <c r="C136" s="129" t="s">
        <v>78</v>
      </c>
      <c r="D136" s="136">
        <f>E136+F136+G136+H136</f>
        <v>24298224.200439997</v>
      </c>
      <c r="E136" s="137">
        <f>SUM(E138:E146)</f>
        <v>23488920.090439998</v>
      </c>
      <c r="F136" s="136"/>
      <c r="G136" s="149"/>
      <c r="H136" s="137">
        <f>SUM(H138:H146)</f>
        <v>809304.11</v>
      </c>
      <c r="I136" s="138"/>
    </row>
    <row r="137" spans="1:9" s="3" customFormat="1" ht="57.75">
      <c r="A137" s="150" t="s">
        <v>103</v>
      </c>
      <c r="B137" s="151"/>
      <c r="C137" s="151">
        <v>244</v>
      </c>
      <c r="D137" s="136">
        <f>E137+F137+G137+H137</f>
        <v>24298224.19644</v>
      </c>
      <c r="E137" s="152">
        <f>[1]Конс.!G18</f>
        <v>23488920.086440001</v>
      </c>
      <c r="F137" s="153"/>
      <c r="G137" s="146"/>
      <c r="H137" s="152">
        <f>[1]Конс.!H18</f>
        <v>809304.11</v>
      </c>
      <c r="I137" s="154"/>
    </row>
    <row r="138" spans="1:9" s="3" customFormat="1" ht="18.75">
      <c r="A138" s="147"/>
      <c r="B138" s="141">
        <v>221</v>
      </c>
      <c r="C138" s="115">
        <v>244</v>
      </c>
      <c r="D138" s="142">
        <f t="shared" si="0"/>
        <v>258936</v>
      </c>
      <c r="E138" s="124">
        <f>'[1]Расчет 05.03.00'!F50</f>
        <v>258936</v>
      </c>
      <c r="F138" s="142"/>
      <c r="G138" s="125"/>
      <c r="H138" s="124"/>
      <c r="I138" s="143"/>
    </row>
    <row r="139" spans="1:9" s="3" customFormat="1" ht="18.75">
      <c r="A139" s="147"/>
      <c r="B139" s="141">
        <v>222</v>
      </c>
      <c r="C139" s="115">
        <v>244</v>
      </c>
      <c r="D139" s="142">
        <f t="shared" si="0"/>
        <v>0</v>
      </c>
      <c r="E139" s="124">
        <f>'[1]Расчет 05.03.00'!F56</f>
        <v>0</v>
      </c>
      <c r="F139" s="142"/>
      <c r="G139" s="125"/>
      <c r="H139" s="124"/>
      <c r="I139" s="143"/>
    </row>
    <row r="140" spans="1:9" s="3" customFormat="1" ht="18.75">
      <c r="A140" s="147"/>
      <c r="B140" s="141">
        <v>223</v>
      </c>
      <c r="C140" s="115">
        <v>244</v>
      </c>
      <c r="D140" s="142">
        <f t="shared" si="0"/>
        <v>375019.99950000003</v>
      </c>
      <c r="E140" s="124">
        <f>'[1]Расчет 05.03.00'!F58</f>
        <v>374319.99950000003</v>
      </c>
      <c r="F140" s="142"/>
      <c r="G140" s="125"/>
      <c r="H140" s="124">
        <f>'[1]Расчет 02.01.00'!F28</f>
        <v>700</v>
      </c>
      <c r="I140" s="143"/>
    </row>
    <row r="141" spans="1:9" s="3" customFormat="1" ht="18.75">
      <c r="A141" s="147"/>
      <c r="B141" s="141">
        <v>224</v>
      </c>
      <c r="C141" s="115">
        <v>244</v>
      </c>
      <c r="D141" s="142">
        <f t="shared" si="0"/>
        <v>19853780</v>
      </c>
      <c r="E141" s="124">
        <f>'[1]Расчет 05.03.00'!F70</f>
        <v>19122980</v>
      </c>
      <c r="F141" s="142"/>
      <c r="G141" s="125"/>
      <c r="H141" s="124">
        <f>'[1]Расчет 02.01.00'!F32</f>
        <v>730800</v>
      </c>
      <c r="I141" s="143"/>
    </row>
    <row r="142" spans="1:9" s="3" customFormat="1" ht="18.75">
      <c r="A142" s="147"/>
      <c r="B142" s="141">
        <v>225</v>
      </c>
      <c r="C142" s="115">
        <v>244</v>
      </c>
      <c r="D142" s="142">
        <f t="shared" si="0"/>
        <v>300048.09999999998</v>
      </c>
      <c r="E142" s="124">
        <f>'[1]Расчет 05.03.00'!F75</f>
        <v>270250</v>
      </c>
      <c r="F142" s="142"/>
      <c r="G142" s="125"/>
      <c r="H142" s="124">
        <f>'[1]Расчет 02.01.00'!F34</f>
        <v>29798.1</v>
      </c>
      <c r="I142" s="143"/>
    </row>
    <row r="143" spans="1:9" ht="18.75">
      <c r="A143" s="144"/>
      <c r="B143" s="155">
        <v>226</v>
      </c>
      <c r="C143" s="115">
        <v>244</v>
      </c>
      <c r="D143" s="142">
        <f t="shared" si="0"/>
        <v>1404324.3969400001</v>
      </c>
      <c r="E143" s="121">
        <f>'[1]Расчет 05.03.00'!F91</f>
        <v>1404324.3969400001</v>
      </c>
      <c r="F143" s="120"/>
      <c r="G143" s="122"/>
      <c r="H143" s="143"/>
      <c r="I143" s="123"/>
    </row>
    <row r="144" spans="1:9" ht="18.75">
      <c r="A144" s="144"/>
      <c r="B144" s="155">
        <v>290</v>
      </c>
      <c r="C144" s="115">
        <v>244</v>
      </c>
      <c r="D144" s="142"/>
      <c r="E144" s="121"/>
      <c r="F144" s="120"/>
      <c r="G144" s="122"/>
      <c r="H144" s="143">
        <f>'[1]Расчет 02.01.00'!F40</f>
        <v>28006.01</v>
      </c>
      <c r="I144" s="123"/>
    </row>
    <row r="145" spans="1:9" ht="18.75">
      <c r="A145" s="144"/>
      <c r="B145" s="155">
        <v>310</v>
      </c>
      <c r="C145" s="115">
        <v>244</v>
      </c>
      <c r="D145" s="142">
        <f t="shared" si="0"/>
        <v>1282808</v>
      </c>
      <c r="E145" s="124">
        <f>'[1]Расчет 05.03.00'!F129</f>
        <v>1282808</v>
      </c>
      <c r="F145" s="142"/>
      <c r="G145" s="125"/>
      <c r="H145" s="143"/>
      <c r="I145" s="123"/>
    </row>
    <row r="146" spans="1:9" ht="18.75">
      <c r="A146" s="144"/>
      <c r="B146" s="155">
        <v>340</v>
      </c>
      <c r="C146" s="115">
        <v>244</v>
      </c>
      <c r="D146" s="142">
        <f t="shared" si="0"/>
        <v>795301.69400000002</v>
      </c>
      <c r="E146" s="124">
        <f>'[1]Расчет 05.03.00'!F134</f>
        <v>775301.69400000002</v>
      </c>
      <c r="F146" s="142"/>
      <c r="G146" s="125"/>
      <c r="H146" s="143">
        <f>'[1]Расчет 02.01.00'!F43</f>
        <v>20000</v>
      </c>
      <c r="I146" s="118"/>
    </row>
    <row r="147" spans="1:9" ht="56.25">
      <c r="A147" s="144" t="s">
        <v>104</v>
      </c>
      <c r="B147" s="113"/>
      <c r="C147" s="115"/>
      <c r="D147" s="142"/>
      <c r="E147" s="124">
        <f>[1]Конс.!G35</f>
        <v>0</v>
      </c>
      <c r="F147" s="142">
        <f>[1]Конс.!E35</f>
        <v>0</v>
      </c>
      <c r="G147" s="142">
        <f>[1]Конс.!F35</f>
        <v>0</v>
      </c>
      <c r="H147" s="143">
        <f>[1]Конс.!H35</f>
        <v>0</v>
      </c>
      <c r="I147" s="118"/>
    </row>
    <row r="148" spans="1:9" ht="37.5">
      <c r="A148" s="144" t="s">
        <v>105</v>
      </c>
      <c r="B148" s="113">
        <v>300</v>
      </c>
      <c r="C148" s="115" t="s">
        <v>78</v>
      </c>
      <c r="D148" s="120">
        <f t="shared" si="0"/>
        <v>0</v>
      </c>
      <c r="E148" s="121"/>
      <c r="F148" s="120"/>
      <c r="G148" s="122"/>
      <c r="H148" s="122"/>
      <c r="I148" s="118"/>
    </row>
    <row r="149" spans="1:9" ht="18.75">
      <c r="A149" s="144" t="s">
        <v>46</v>
      </c>
      <c r="B149" s="113">
        <v>310</v>
      </c>
      <c r="C149" s="115"/>
      <c r="D149" s="120">
        <f t="shared" si="0"/>
        <v>0</v>
      </c>
      <c r="E149" s="121"/>
      <c r="F149" s="120"/>
      <c r="G149" s="122"/>
      <c r="H149" s="125"/>
      <c r="I149" s="118"/>
    </row>
    <row r="150" spans="1:9" ht="37.5">
      <c r="A150" s="144" t="s">
        <v>106</v>
      </c>
      <c r="B150" s="113"/>
      <c r="C150" s="115"/>
      <c r="D150" s="120">
        <f t="shared" si="0"/>
        <v>0</v>
      </c>
      <c r="E150" s="121"/>
      <c r="F150" s="120"/>
      <c r="G150" s="122"/>
      <c r="H150" s="122"/>
      <c r="I150" s="118"/>
    </row>
    <row r="151" spans="1:9" ht="18.75">
      <c r="A151" s="144" t="s">
        <v>107</v>
      </c>
      <c r="B151" s="113">
        <v>320</v>
      </c>
      <c r="C151" s="115"/>
      <c r="D151" s="120">
        <f t="shared" si="0"/>
        <v>0</v>
      </c>
      <c r="E151" s="121"/>
      <c r="F151" s="120"/>
      <c r="G151" s="122"/>
      <c r="H151" s="122"/>
      <c r="I151" s="118"/>
    </row>
    <row r="152" spans="1:9" ht="37.5">
      <c r="A152" s="144" t="s">
        <v>108</v>
      </c>
      <c r="B152" s="113">
        <v>400</v>
      </c>
      <c r="C152" s="115"/>
      <c r="D152" s="120">
        <f t="shared" si="0"/>
        <v>0</v>
      </c>
      <c r="E152" s="121"/>
      <c r="F152" s="120"/>
      <c r="G152" s="122"/>
      <c r="H152" s="122"/>
      <c r="I152" s="118"/>
    </row>
    <row r="153" spans="1:9" ht="18.75">
      <c r="A153" s="144" t="s">
        <v>46</v>
      </c>
      <c r="B153" s="113"/>
      <c r="C153" s="115"/>
      <c r="D153" s="120">
        <f t="shared" si="0"/>
        <v>0</v>
      </c>
      <c r="E153" s="121"/>
      <c r="F153" s="120"/>
      <c r="G153" s="122"/>
      <c r="H153" s="122"/>
      <c r="I153" s="118"/>
    </row>
    <row r="154" spans="1:9" ht="37.5">
      <c r="A154" s="144" t="s">
        <v>109</v>
      </c>
      <c r="B154" s="113">
        <v>410</v>
      </c>
      <c r="C154" s="115"/>
      <c r="D154" s="120">
        <f t="shared" si="0"/>
        <v>0</v>
      </c>
      <c r="E154" s="121"/>
      <c r="F154" s="120"/>
      <c r="G154" s="122"/>
      <c r="H154" s="122"/>
      <c r="I154" s="118"/>
    </row>
    <row r="155" spans="1:9" ht="18.75">
      <c r="A155" s="144" t="s">
        <v>110</v>
      </c>
      <c r="B155" s="113">
        <v>420</v>
      </c>
      <c r="C155" s="115"/>
      <c r="D155" s="120">
        <f t="shared" si="0"/>
        <v>0</v>
      </c>
      <c r="E155" s="121"/>
      <c r="F155" s="120"/>
      <c r="G155" s="122"/>
      <c r="H155" s="122"/>
      <c r="I155" s="118"/>
    </row>
    <row r="156" spans="1:9" ht="37.5">
      <c r="A156" s="144" t="s">
        <v>111</v>
      </c>
      <c r="B156" s="113">
        <v>500</v>
      </c>
      <c r="C156" s="115" t="s">
        <v>78</v>
      </c>
      <c r="D156" s="120">
        <f t="shared" si="0"/>
        <v>3342624.0599999996</v>
      </c>
      <c r="E156" s="121">
        <f>'[1]Расчет 05.03.00'!F4</f>
        <v>3292776.01</v>
      </c>
      <c r="F156" s="120"/>
      <c r="G156" s="122"/>
      <c r="H156" s="123">
        <f>'[1]Расчет 02.01.00'!F4</f>
        <v>49848.05</v>
      </c>
      <c r="I156" s="123"/>
    </row>
    <row r="157" spans="1:9" ht="37.5">
      <c r="A157" s="144" t="s">
        <v>112</v>
      </c>
      <c r="B157" s="113">
        <v>600</v>
      </c>
      <c r="C157" s="115" t="s">
        <v>78</v>
      </c>
      <c r="D157" s="121">
        <f>D110+D156-D119</f>
        <v>-1.6399919986724854E-3</v>
      </c>
      <c r="E157" s="121">
        <f>E110+E156-E119</f>
        <v>-1.6399994492530823E-3</v>
      </c>
      <c r="F157" s="121">
        <f>F110+F156-F119</f>
        <v>0</v>
      </c>
      <c r="G157" s="121">
        <f>G110+G156-G119</f>
        <v>0</v>
      </c>
      <c r="H157" s="123">
        <f>H110+H156-H119</f>
        <v>0</v>
      </c>
      <c r="I157" s="123"/>
    </row>
    <row r="158" spans="1:9" s="74" customFormat="1" ht="18.75">
      <c r="A158" s="156"/>
      <c r="B158" s="157"/>
      <c r="C158" s="158"/>
      <c r="D158" s="159"/>
      <c r="E158" s="160"/>
      <c r="F158" s="159"/>
      <c r="H158" s="4" t="s">
        <v>113</v>
      </c>
      <c r="I158" s="157"/>
    </row>
    <row r="159" spans="1:9" s="74" customFormat="1" ht="18.75">
      <c r="A159" s="71" t="s">
        <v>114</v>
      </c>
      <c r="B159" s="71"/>
      <c r="C159" s="71"/>
      <c r="D159" s="71"/>
      <c r="E159" s="160"/>
      <c r="F159" s="159"/>
      <c r="H159" s="4"/>
      <c r="I159" s="157"/>
    </row>
    <row r="160" spans="1:9" s="74" customFormat="1" ht="18.75">
      <c r="A160" s="156"/>
      <c r="B160" s="157"/>
      <c r="C160" s="158"/>
      <c r="D160" s="159"/>
      <c r="E160" s="160"/>
      <c r="F160" s="159"/>
      <c r="H160" s="4"/>
      <c r="I160" s="157"/>
    </row>
    <row r="161" spans="1:9" s="74" customFormat="1" ht="18.75">
      <c r="A161" s="161" t="s">
        <v>43</v>
      </c>
      <c r="B161" s="103" t="s">
        <v>68</v>
      </c>
      <c r="C161" s="162" t="s">
        <v>115</v>
      </c>
      <c r="D161" s="163" t="s">
        <v>116</v>
      </c>
      <c r="E161" s="163"/>
      <c r="F161" s="163"/>
      <c r="G161" s="163"/>
      <c r="H161" s="163"/>
      <c r="I161" s="163"/>
    </row>
    <row r="162" spans="1:9">
      <c r="A162" s="161"/>
      <c r="B162" s="103"/>
      <c r="C162" s="162"/>
      <c r="D162" s="164" t="s">
        <v>117</v>
      </c>
      <c r="E162" s="164"/>
      <c r="F162" s="164" t="s">
        <v>34</v>
      </c>
      <c r="G162" s="164"/>
      <c r="H162" s="164"/>
      <c r="I162" s="164"/>
    </row>
    <row r="163" spans="1:9">
      <c r="A163" s="161"/>
      <c r="B163" s="103"/>
      <c r="C163" s="162"/>
      <c r="D163" s="164"/>
      <c r="E163" s="164"/>
      <c r="F163" s="165" t="s">
        <v>118</v>
      </c>
      <c r="G163" s="165"/>
      <c r="H163" s="165" t="s">
        <v>119</v>
      </c>
      <c r="I163" s="165"/>
    </row>
    <row r="164" spans="1:9">
      <c r="A164" s="109"/>
      <c r="B164" s="118"/>
      <c r="C164" s="166"/>
      <c r="D164" s="167" t="s">
        <v>120</v>
      </c>
      <c r="E164" s="168"/>
      <c r="F164" s="167" t="s">
        <v>120</v>
      </c>
      <c r="G164" s="168"/>
      <c r="H164" s="167" t="s">
        <v>120</v>
      </c>
      <c r="I164" s="168"/>
    </row>
    <row r="165" spans="1:9" ht="56.25">
      <c r="A165" s="144" t="s">
        <v>121</v>
      </c>
      <c r="B165" s="169" t="s">
        <v>122</v>
      </c>
      <c r="C165" s="115" t="s">
        <v>78</v>
      </c>
      <c r="D165" s="96"/>
      <c r="E165" s="96"/>
      <c r="F165" s="96"/>
      <c r="G165" s="96"/>
      <c r="H165" s="103"/>
      <c r="I165" s="103"/>
    </row>
    <row r="166" spans="1:9" ht="75">
      <c r="A166" s="144" t="s">
        <v>123</v>
      </c>
      <c r="B166" s="169" t="s">
        <v>124</v>
      </c>
      <c r="C166" s="115" t="s">
        <v>78</v>
      </c>
      <c r="D166" s="96">
        <v>16180</v>
      </c>
      <c r="E166" s="96"/>
      <c r="F166" s="96"/>
      <c r="G166" s="96"/>
      <c r="H166" s="103"/>
      <c r="I166" s="103"/>
    </row>
    <row r="167" spans="1:9" ht="18.75">
      <c r="A167" s="144"/>
      <c r="B167" s="169"/>
      <c r="C167" s="115"/>
      <c r="D167" s="96"/>
      <c r="E167" s="96"/>
      <c r="F167" s="96"/>
      <c r="G167" s="96"/>
      <c r="H167" s="103"/>
      <c r="I167" s="103"/>
    </row>
    <row r="168" spans="1:9" ht="56.25">
      <c r="A168" s="144" t="s">
        <v>125</v>
      </c>
      <c r="B168" s="169" t="s">
        <v>126</v>
      </c>
      <c r="C168" s="115"/>
      <c r="D168" s="96"/>
      <c r="E168" s="96"/>
      <c r="F168" s="96"/>
      <c r="G168" s="96"/>
      <c r="H168" s="103"/>
      <c r="I168" s="103"/>
    </row>
    <row r="169" spans="1:9" ht="18.75">
      <c r="A169" s="144"/>
      <c r="B169" s="169"/>
      <c r="C169" s="115"/>
      <c r="D169" s="96"/>
      <c r="E169" s="96"/>
      <c r="F169" s="96"/>
      <c r="G169" s="96"/>
      <c r="H169" s="103"/>
      <c r="I169" s="103"/>
    </row>
    <row r="170" spans="1:9" s="74" customFormat="1" ht="18.75">
      <c r="A170" s="170"/>
      <c r="B170" s="170"/>
      <c r="C170" s="170"/>
      <c r="D170" s="171"/>
      <c r="E170" s="171"/>
      <c r="F170" s="171"/>
      <c r="G170" s="171"/>
      <c r="H170" s="172"/>
      <c r="I170" s="172"/>
    </row>
    <row r="171" spans="1:9" s="74" customFormat="1" ht="18.75">
      <c r="A171" s="173"/>
      <c r="B171" s="173"/>
      <c r="C171" s="173"/>
      <c r="D171" s="171"/>
      <c r="E171" s="171"/>
      <c r="F171" s="171" t="s">
        <v>127</v>
      </c>
      <c r="G171" s="171"/>
      <c r="H171" s="172"/>
      <c r="I171" s="172"/>
    </row>
    <row r="172" spans="1:9" s="74" customFormat="1" ht="18.75">
      <c r="A172" s="174" t="s">
        <v>128</v>
      </c>
      <c r="B172" s="174"/>
      <c r="C172" s="174"/>
      <c r="D172" s="174"/>
      <c r="E172" s="174"/>
      <c r="F172" s="159"/>
      <c r="G172" s="159"/>
      <c r="H172" s="157"/>
      <c r="I172" s="157"/>
    </row>
    <row r="173" spans="1:9" s="74" customFormat="1" ht="18.75">
      <c r="A173" s="175"/>
      <c r="B173" s="175"/>
      <c r="C173" s="158"/>
      <c r="D173" s="175"/>
      <c r="E173" s="175"/>
      <c r="F173" s="159"/>
      <c r="G173" s="159"/>
      <c r="H173" s="157"/>
      <c r="I173" s="157"/>
    </row>
    <row r="174" spans="1:9" s="74" customFormat="1" ht="56.25">
      <c r="A174" s="176" t="s">
        <v>43</v>
      </c>
      <c r="B174" s="176" t="s">
        <v>68</v>
      </c>
      <c r="C174" s="161" t="s">
        <v>129</v>
      </c>
      <c r="D174" s="161"/>
      <c r="E174" s="175"/>
      <c r="F174" s="159"/>
      <c r="G174" s="159"/>
      <c r="H174" s="157"/>
      <c r="I174" s="157"/>
    </row>
    <row r="175" spans="1:9" s="74" customFormat="1" ht="18.75">
      <c r="A175" s="113">
        <v>1</v>
      </c>
      <c r="B175" s="113">
        <v>2</v>
      </c>
      <c r="C175" s="177">
        <v>3</v>
      </c>
      <c r="D175" s="178"/>
      <c r="E175" s="175"/>
      <c r="F175" s="159"/>
      <c r="G175" s="159"/>
      <c r="H175" s="157"/>
      <c r="I175" s="157"/>
    </row>
    <row r="176" spans="1:9" s="74" customFormat="1" ht="37.5">
      <c r="A176" s="176" t="s">
        <v>111</v>
      </c>
      <c r="B176" s="169" t="s">
        <v>130</v>
      </c>
      <c r="C176" s="177"/>
      <c r="D176" s="178"/>
      <c r="E176" s="175"/>
      <c r="F176" s="159"/>
      <c r="G176" s="159"/>
      <c r="H176" s="157"/>
      <c r="I176" s="157"/>
    </row>
    <row r="177" spans="1:9" s="74" customFormat="1" ht="37.5">
      <c r="A177" s="176" t="s">
        <v>112</v>
      </c>
      <c r="B177" s="169" t="s">
        <v>131</v>
      </c>
      <c r="C177" s="177"/>
      <c r="D177" s="178"/>
      <c r="E177" s="175"/>
      <c r="F177" s="159"/>
      <c r="G177" s="159"/>
      <c r="H177" s="157"/>
      <c r="I177" s="157"/>
    </row>
    <row r="178" spans="1:9" s="74" customFormat="1" ht="18.75">
      <c r="A178" s="176" t="s">
        <v>132</v>
      </c>
      <c r="B178" s="169" t="s">
        <v>133</v>
      </c>
      <c r="C178" s="177"/>
      <c r="D178" s="178"/>
      <c r="E178" s="175"/>
      <c r="F178" s="159"/>
      <c r="G178" s="159"/>
      <c r="H178" s="157"/>
      <c r="I178" s="157"/>
    </row>
    <row r="179" spans="1:9" s="74" customFormat="1" ht="18.75">
      <c r="A179" s="176" t="s">
        <v>134</v>
      </c>
      <c r="B179" s="169" t="s">
        <v>135</v>
      </c>
      <c r="C179" s="177"/>
      <c r="D179" s="178"/>
      <c r="E179" s="175"/>
      <c r="F179" s="159"/>
      <c r="G179" s="159"/>
      <c r="H179" s="157"/>
      <c r="I179" s="157"/>
    </row>
    <row r="180" spans="1:9" s="74" customFormat="1" ht="18.75">
      <c r="A180" s="179"/>
      <c r="B180" s="180"/>
      <c r="C180" s="158"/>
      <c r="D180" s="175"/>
      <c r="E180" s="175"/>
      <c r="F180" s="159"/>
      <c r="G180" s="159"/>
      <c r="H180" s="157"/>
      <c r="I180" s="157"/>
    </row>
    <row r="181" spans="1:9" s="74" customFormat="1" ht="37.5">
      <c r="A181" s="175"/>
      <c r="B181" s="175"/>
      <c r="C181" s="158"/>
      <c r="D181" s="175"/>
      <c r="E181" s="175" t="s">
        <v>136</v>
      </c>
      <c r="F181" s="159"/>
      <c r="G181" s="159"/>
      <c r="H181" s="157"/>
      <c r="I181" s="157"/>
    </row>
    <row r="182" spans="1:9" s="74" customFormat="1" ht="18.75">
      <c r="A182" s="181" t="s">
        <v>137</v>
      </c>
      <c r="B182" s="181"/>
      <c r="C182" s="181"/>
      <c r="D182" s="181"/>
      <c r="E182" s="175"/>
      <c r="F182" s="159"/>
      <c r="G182" s="159"/>
      <c r="H182" s="157"/>
      <c r="I182" s="157"/>
    </row>
    <row r="183" spans="1:9" s="74" customFormat="1" ht="56.25">
      <c r="A183" s="176" t="s">
        <v>43</v>
      </c>
      <c r="B183" s="176" t="s">
        <v>68</v>
      </c>
      <c r="C183" s="161" t="s">
        <v>138</v>
      </c>
      <c r="D183" s="161"/>
      <c r="E183" s="159"/>
      <c r="F183" s="159"/>
      <c r="G183" s="159"/>
      <c r="H183" s="157"/>
      <c r="I183" s="157"/>
    </row>
    <row r="184" spans="1:9" s="74" customFormat="1" ht="18.75">
      <c r="A184" s="113">
        <v>1</v>
      </c>
      <c r="B184" s="113">
        <v>2</v>
      </c>
      <c r="C184" s="177">
        <v>3</v>
      </c>
      <c r="D184" s="178"/>
      <c r="E184" s="159"/>
      <c r="F184" s="159"/>
      <c r="G184" s="159"/>
      <c r="H184" s="157"/>
      <c r="I184" s="157"/>
    </row>
    <row r="185" spans="1:9" s="74" customFormat="1" ht="37.5">
      <c r="A185" s="176" t="s">
        <v>139</v>
      </c>
      <c r="B185" s="169" t="s">
        <v>130</v>
      </c>
      <c r="C185" s="177"/>
      <c r="D185" s="178"/>
      <c r="E185" s="159"/>
      <c r="F185" s="159"/>
      <c r="G185" s="159"/>
      <c r="H185" s="157"/>
      <c r="I185" s="157"/>
    </row>
    <row r="186" spans="1:9" s="74" customFormat="1" ht="150">
      <c r="A186" s="176" t="s">
        <v>140</v>
      </c>
      <c r="B186" s="169" t="s">
        <v>131</v>
      </c>
      <c r="C186" s="177"/>
      <c r="D186" s="178"/>
      <c r="E186" s="159"/>
      <c r="F186" s="159"/>
      <c r="G186" s="159"/>
      <c r="H186" s="157"/>
      <c r="I186" s="157"/>
    </row>
    <row r="187" spans="1:9" s="74" customFormat="1" ht="75">
      <c r="A187" s="176" t="s">
        <v>141</v>
      </c>
      <c r="B187" s="169" t="s">
        <v>133</v>
      </c>
      <c r="C187" s="177"/>
      <c r="D187" s="178"/>
      <c r="E187" s="159"/>
      <c r="F187" s="159"/>
      <c r="G187" s="159"/>
      <c r="H187" s="157"/>
      <c r="I187" s="157"/>
    </row>
    <row r="188" spans="1:9" s="187" customFormat="1" ht="56.25">
      <c r="A188" s="182" t="s">
        <v>142</v>
      </c>
      <c r="B188" s="183"/>
      <c r="C188" s="184"/>
      <c r="D188" s="185" t="s">
        <v>143</v>
      </c>
      <c r="E188" s="186"/>
      <c r="F188" s="182"/>
      <c r="G188" s="186"/>
      <c r="I188" s="188"/>
    </row>
    <row r="189" spans="1:9" s="187" customFormat="1" ht="18.75">
      <c r="A189" s="189"/>
      <c r="B189" s="189" t="s">
        <v>144</v>
      </c>
      <c r="C189" s="190"/>
      <c r="D189" s="191" t="s">
        <v>145</v>
      </c>
      <c r="F189" s="192"/>
      <c r="I189" s="193"/>
    </row>
    <row r="190" spans="1:9" s="195" customFormat="1">
      <c r="A190" s="15"/>
      <c r="B190" s="194"/>
      <c r="C190" s="17"/>
      <c r="D190" s="16"/>
      <c r="I190" s="196"/>
    </row>
    <row r="191" spans="1:9" s="195" customFormat="1">
      <c r="A191" s="16"/>
      <c r="B191" s="189"/>
      <c r="C191" s="197"/>
      <c r="D191" s="198"/>
      <c r="E191" s="199"/>
      <c r="I191" s="196"/>
    </row>
    <row r="192" spans="1:9" s="195" customFormat="1" ht="56.25">
      <c r="A192" s="10" t="s">
        <v>146</v>
      </c>
      <c r="B192" s="183"/>
      <c r="C192" s="200"/>
      <c r="D192" s="201" t="s">
        <v>147</v>
      </c>
      <c r="I192" s="196"/>
    </row>
    <row r="193" spans="1:9" s="195" customFormat="1">
      <c r="A193" s="16"/>
      <c r="B193" s="189" t="s">
        <v>144</v>
      </c>
      <c r="C193" s="190"/>
      <c r="D193" s="191" t="s">
        <v>145</v>
      </c>
      <c r="I193" s="196"/>
    </row>
    <row r="194" spans="1:9" s="1" customFormat="1">
      <c r="A194" s="16"/>
      <c r="B194" s="189"/>
      <c r="C194" s="197"/>
      <c r="D194" s="198"/>
      <c r="H194" s="195"/>
      <c r="I194" s="72"/>
    </row>
    <row r="195" spans="1:9" s="1" customFormat="1" ht="56.25">
      <c r="A195" s="10" t="s">
        <v>148</v>
      </c>
      <c r="B195" s="183"/>
      <c r="C195" s="200"/>
      <c r="D195" s="201" t="s">
        <v>149</v>
      </c>
      <c r="H195" s="195"/>
      <c r="I195" s="72"/>
    </row>
    <row r="196" spans="1:9" s="1" customFormat="1">
      <c r="A196" s="16"/>
      <c r="B196" s="189" t="s">
        <v>144</v>
      </c>
      <c r="C196" s="202"/>
      <c r="D196" s="194" t="s">
        <v>7</v>
      </c>
      <c r="H196" s="195"/>
      <c r="I196" s="72"/>
    </row>
    <row r="197" spans="1:9" s="1" customFormat="1">
      <c r="A197" s="16"/>
      <c r="B197" s="203"/>
      <c r="C197" s="204"/>
      <c r="H197" s="195"/>
      <c r="I197" s="72"/>
    </row>
    <row r="198" spans="1:9" s="9" customFormat="1" ht="18.75">
      <c r="A198" s="4" t="s">
        <v>150</v>
      </c>
      <c r="B198" s="205"/>
      <c r="C198" s="206"/>
      <c r="H198" s="187"/>
      <c r="I198" s="28"/>
    </row>
  </sheetData>
  <mergeCells count="138">
    <mergeCell ref="C187:D187"/>
    <mergeCell ref="C179:D179"/>
    <mergeCell ref="A182:D182"/>
    <mergeCell ref="C183:D183"/>
    <mergeCell ref="C184:D184"/>
    <mergeCell ref="C185:D185"/>
    <mergeCell ref="C186:D186"/>
    <mergeCell ref="A172:E172"/>
    <mergeCell ref="C174:D174"/>
    <mergeCell ref="C175:D175"/>
    <mergeCell ref="C176:D176"/>
    <mergeCell ref="C177:D177"/>
    <mergeCell ref="C178:D178"/>
    <mergeCell ref="A170:C170"/>
    <mergeCell ref="D170:E170"/>
    <mergeCell ref="F170:G170"/>
    <mergeCell ref="H170:I170"/>
    <mergeCell ref="A171:C171"/>
    <mergeCell ref="D171:E171"/>
    <mergeCell ref="F171:G171"/>
    <mergeCell ref="H171:I171"/>
    <mergeCell ref="D168:E168"/>
    <mergeCell ref="F168:G168"/>
    <mergeCell ref="H168:I168"/>
    <mergeCell ref="D169:E169"/>
    <mergeCell ref="F169:G169"/>
    <mergeCell ref="H169:I169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A161:A163"/>
    <mergeCell ref="B161:B163"/>
    <mergeCell ref="C161:C163"/>
    <mergeCell ref="D161:I161"/>
    <mergeCell ref="D162:E163"/>
    <mergeCell ref="F162:I162"/>
    <mergeCell ref="F163:G163"/>
    <mergeCell ref="H163:I163"/>
    <mergeCell ref="E106:H106"/>
    <mergeCell ref="E107:E108"/>
    <mergeCell ref="F107:F108"/>
    <mergeCell ref="G107:G108"/>
    <mergeCell ref="H107:I107"/>
    <mergeCell ref="A159:D159"/>
    <mergeCell ref="A102:C102"/>
    <mergeCell ref="D102:E102"/>
    <mergeCell ref="A103:C103"/>
    <mergeCell ref="D103:E103"/>
    <mergeCell ref="A104:D104"/>
    <mergeCell ref="A105:A108"/>
    <mergeCell ref="B105:B108"/>
    <mergeCell ref="C105:C108"/>
    <mergeCell ref="D105:I105"/>
    <mergeCell ref="D106:D108"/>
    <mergeCell ref="A99:C99"/>
    <mergeCell ref="D99:E99"/>
    <mergeCell ref="A100:C100"/>
    <mergeCell ref="D100:E100"/>
    <mergeCell ref="A101:C101"/>
    <mergeCell ref="D101:E101"/>
    <mergeCell ref="A96:C96"/>
    <mergeCell ref="D96:E96"/>
    <mergeCell ref="A97:C97"/>
    <mergeCell ref="D97:E97"/>
    <mergeCell ref="A98:C98"/>
    <mergeCell ref="D98:E98"/>
    <mergeCell ref="D91:E91"/>
    <mergeCell ref="D92:E92"/>
    <mergeCell ref="D93:E93"/>
    <mergeCell ref="A94:C94"/>
    <mergeCell ref="D94:E94"/>
    <mergeCell ref="D95:E95"/>
    <mergeCell ref="D87:E87"/>
    <mergeCell ref="D88:E88"/>
    <mergeCell ref="A89:C89"/>
    <mergeCell ref="D89:E89"/>
    <mergeCell ref="A90:C90"/>
    <mergeCell ref="D90:E90"/>
    <mergeCell ref="D81:E81"/>
    <mergeCell ref="D82:E82"/>
    <mergeCell ref="D83:E83"/>
    <mergeCell ref="D84:E84"/>
    <mergeCell ref="D85:E85"/>
    <mergeCell ref="D86:E86"/>
    <mergeCell ref="D76:E76"/>
    <mergeCell ref="D77:E77"/>
    <mergeCell ref="D78:E78"/>
    <mergeCell ref="A79:C79"/>
    <mergeCell ref="D79:E79"/>
    <mergeCell ref="D80:E80"/>
    <mergeCell ref="A68:A69"/>
    <mergeCell ref="A72:D72"/>
    <mergeCell ref="A74:C74"/>
    <mergeCell ref="D74:E74"/>
    <mergeCell ref="A75:C75"/>
    <mergeCell ref="D75:E75"/>
    <mergeCell ref="A57:I57"/>
    <mergeCell ref="A59:I59"/>
    <mergeCell ref="A60:I60"/>
    <mergeCell ref="A62:I62"/>
    <mergeCell ref="A64:A66"/>
    <mergeCell ref="B64:B65"/>
    <mergeCell ref="C64:E64"/>
    <mergeCell ref="A49:C49"/>
    <mergeCell ref="D49:I49"/>
    <mergeCell ref="A50:C50"/>
    <mergeCell ref="D50:I50"/>
    <mergeCell ref="A52:I52"/>
    <mergeCell ref="A55:I55"/>
    <mergeCell ref="B43:D43"/>
    <mergeCell ref="H43:I43"/>
    <mergeCell ref="H44:I44"/>
    <mergeCell ref="H45:I45"/>
    <mergeCell ref="H46:I46"/>
    <mergeCell ref="F47:G47"/>
    <mergeCell ref="H47:I47"/>
    <mergeCell ref="F39:G39"/>
    <mergeCell ref="H39:I39"/>
    <mergeCell ref="H40:I40"/>
    <mergeCell ref="H41:I41"/>
    <mergeCell ref="F42:G42"/>
    <mergeCell ref="H42:I42"/>
    <mergeCell ref="E6:H6"/>
    <mergeCell ref="E8:F8"/>
    <mergeCell ref="A25:I25"/>
    <mergeCell ref="A26:E26"/>
    <mergeCell ref="H37:I37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39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OEM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Alekseeva</dc:creator>
  <cp:lastModifiedBy>Alekseeva</cp:lastModifiedBy>
  <cp:lastPrinted>2016-03-21T06:27:13Z</cp:lastPrinted>
  <dcterms:created xsi:type="dcterms:W3CDTF">2016-03-21T06:25:29Z</dcterms:created>
  <dcterms:modified xsi:type="dcterms:W3CDTF">2016-03-21T06:29:55Z</dcterms:modified>
</cp:coreProperties>
</file>