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35" windowWidth="19095" windowHeight="10200"/>
  </bookViews>
  <sheets>
    <sheet name="Лист1" sheetId="1" r:id="rId1"/>
  </sheets>
  <externalReferences>
    <externalReference r:id="rId2"/>
  </externalReferences>
  <definedNames>
    <definedName name="_xlnm.Print_Area" localSheetId="0">Лист1!$A$1:$I$166</definedName>
  </definedNames>
  <calcPr calcId="124519"/>
</workbook>
</file>

<file path=xl/calcChain.xml><?xml version="1.0" encoding="utf-8"?>
<calcChain xmlns="http://schemas.openxmlformats.org/spreadsheetml/2006/main">
  <c r="D131" i="1"/>
  <c r="H131" s="1"/>
  <c r="F130"/>
  <c r="I121"/>
  <c r="H121"/>
  <c r="D121"/>
  <c r="I120"/>
  <c r="H120"/>
  <c r="E120"/>
  <c r="D120"/>
  <c r="D119"/>
  <c r="D118"/>
  <c r="D117"/>
  <c r="D116"/>
  <c r="D115"/>
  <c r="D114"/>
  <c r="D113"/>
  <c r="D112"/>
  <c r="D111"/>
  <c r="I110"/>
  <c r="H110"/>
  <c r="G110"/>
  <c r="F110"/>
  <c r="E110"/>
  <c r="D110"/>
  <c r="I109"/>
  <c r="H109"/>
  <c r="G109"/>
  <c r="F109"/>
  <c r="E109"/>
  <c r="D109" s="1"/>
  <c r="I107"/>
  <c r="H107"/>
  <c r="G107"/>
  <c r="F107"/>
  <c r="E107"/>
  <c r="I105"/>
  <c r="H105"/>
  <c r="G105"/>
  <c r="F105"/>
  <c r="E105"/>
  <c r="D105"/>
  <c r="I104"/>
  <c r="H104"/>
  <c r="G104"/>
  <c r="F104"/>
  <c r="E104"/>
  <c r="D104"/>
  <c r="D103"/>
  <c r="D102"/>
  <c r="H101"/>
  <c r="D101"/>
  <c r="D100"/>
  <c r="D99"/>
  <c r="D98"/>
  <c r="D97"/>
  <c r="I96"/>
  <c r="H96"/>
  <c r="G96"/>
  <c r="F96"/>
  <c r="E96"/>
  <c r="D96"/>
  <c r="H95"/>
  <c r="D95"/>
  <c r="I94"/>
  <c r="H94"/>
  <c r="G94"/>
  <c r="E94"/>
  <c r="D94" s="1"/>
  <c r="H93"/>
  <c r="E93"/>
  <c r="D93"/>
  <c r="I92"/>
  <c r="H92"/>
  <c r="G92"/>
  <c r="E92"/>
  <c r="D92" s="1"/>
  <c r="I91"/>
  <c r="H91"/>
  <c r="G91"/>
  <c r="E91"/>
  <c r="D91"/>
  <c r="D90"/>
  <c r="I89"/>
  <c r="H89"/>
  <c r="G89"/>
  <c r="F89"/>
  <c r="E89"/>
  <c r="D89"/>
  <c r="H88"/>
  <c r="D88" s="1"/>
  <c r="H87"/>
  <c r="D87" s="1"/>
  <c r="D86"/>
  <c r="H85"/>
  <c r="D85"/>
  <c r="H84"/>
  <c r="D84"/>
  <c r="H83"/>
  <c r="D83" s="1"/>
  <c r="I82"/>
  <c r="H82"/>
  <c r="E82"/>
  <c r="D82" s="1"/>
  <c r="H81"/>
  <c r="D81" s="1"/>
  <c r="D80"/>
  <c r="I79"/>
  <c r="H79"/>
  <c r="G79"/>
  <c r="F79"/>
  <c r="E79"/>
  <c r="D79"/>
  <c r="D52"/>
  <c r="D51"/>
  <c r="D47"/>
  <c r="D46"/>
  <c r="D133" l="1"/>
  <c r="H133" s="1"/>
  <c r="D107"/>
  <c r="H130"/>
  <c r="D130"/>
</calcChain>
</file>

<file path=xl/comments1.xml><?xml version="1.0" encoding="utf-8"?>
<comments xmlns="http://schemas.openxmlformats.org/spreadsheetml/2006/main">
  <authors>
    <author>user</author>
  </authors>
  <commentList>
    <comment ref="D131" authorId="0">
      <text>
        <r>
          <rPr>
            <sz val="8"/>
            <color indexed="81"/>
            <rFont val="Tahoma"/>
            <family val="2"/>
            <charset val="204"/>
          </rPr>
          <t xml:space="preserve">ИТС+ПОДПИСКА+ОХРАНА+ВЫВОЗ МУСОРА+ВОДА ВКППЛ+СВЯЗЬ-электоэнергия
</t>
        </r>
      </text>
    </comment>
  </commentList>
</comments>
</file>

<file path=xl/sharedStrings.xml><?xml version="1.0" encoding="utf-8"?>
<sst xmlns="http://schemas.openxmlformats.org/spreadsheetml/2006/main" count="211" uniqueCount="149">
  <si>
    <t>Приложение  к Порядку</t>
  </si>
  <si>
    <t>составления и утверждения плана</t>
  </si>
  <si>
    <t>финансово-хозяйственной деятельности</t>
  </si>
  <si>
    <t>УТВЕРЖДАЮ</t>
  </si>
  <si>
    <t xml:space="preserve">Директор </t>
  </si>
  <si>
    <t>(подпись)                             А.П.Енальский</t>
  </si>
  <si>
    <t>"____" _____________________ 20      год</t>
  </si>
  <si>
    <t xml:space="preserve">План финансово-хозяйственной деятельности на 2016 год </t>
  </si>
  <si>
    <t>КОДЫ</t>
  </si>
  <si>
    <t>Дата</t>
  </si>
  <si>
    <t>по ОКПО</t>
  </si>
  <si>
    <t xml:space="preserve">Наименование учреждения:                          </t>
  </si>
  <si>
    <t>Автономное учреждение лесного хозяйства Вологодской области "Вологодский селекционно-семеноводческий лесохозяйственный центр"</t>
  </si>
  <si>
    <t xml:space="preserve">ИНН        </t>
  </si>
  <si>
    <t xml:space="preserve">КПП        </t>
  </si>
  <si>
    <t>Код по реестру участников бюджетного процесса, а также юридических лиц, не являющихся участниками бюджетного процесса</t>
  </si>
  <si>
    <t>по ОКЕИ</t>
  </si>
  <si>
    <t>Наименование органа, осуществляющего функции и полномочия учредителя</t>
  </si>
  <si>
    <t>Департамент лесного комплекса Вологодской области</t>
  </si>
  <si>
    <t xml:space="preserve">Адрес фактического местонахождения учреждения </t>
  </si>
  <si>
    <t>160026, г.Вологда, ул.Преображенского, д.28В</t>
  </si>
  <si>
    <t>1. Сведения о деятельности специализированного  автономного учреждения лесного хозяйства Вологодской области</t>
  </si>
  <si>
    <t>1.1. Цели деятельности учреждения:</t>
  </si>
  <si>
    <t>Обеспечение на научной основе повышения эффективности воспроизводства лесов, их продуктивности и биологической устойчивости, сохранение биологического разнообразия лесных систем.</t>
  </si>
  <si>
    <t xml:space="preserve">1.2. Виды деятельности учреждения, относящиеся к его основным видам деятельности в соответствии с уставом </t>
  </si>
  <si>
    <t>1.2.1. Выполнение работ по лесному семеноводству, в том числе выращивание (производство) посадочного материала лесных растений, проведение агротехнических уходов за сеянцами, заготовка семян лесных растений, определение посевных качеств семян лесных растений, осуществление прогнозирования урожайности лесных семян, проектирование объектов лесного семеноводства, создание, выделение и содержание объектов лесного семеноводства, хранение семян лесных растений.</t>
  </si>
  <si>
    <t>1.3. Перечень услуг (работ), относящихся в соответствии с уставом (положением подразделения) к основным видам деятельности учреждения (подразделения), предоставление которых для физических и юридических лиц осуществляется за плату : НЕТ</t>
  </si>
  <si>
    <t>1.4. Общая балансовая стоимость недвижимого  имущества (на дату составления плана), руб.</t>
  </si>
  <si>
    <t>Всего</t>
  </si>
  <si>
    <t>в том числе</t>
  </si>
  <si>
    <t>закрепленного собственником на праве оперативного управления</t>
  </si>
  <si>
    <t>приобретенного учреждением за счет выделенных собственником имущества средств</t>
  </si>
  <si>
    <t>приобретенного учреждением за счет доходов</t>
  </si>
  <si>
    <t>1.5. Общая балансовая стоимость движимого имущества (на дату составления плана), руб.</t>
  </si>
  <si>
    <t>в т.ч. особо ценного движимого имущества</t>
  </si>
  <si>
    <t>Таблица 1</t>
  </si>
  <si>
    <t xml:space="preserve"> Показатели финансового состояния учреждения</t>
  </si>
  <si>
    <t>Наименование показателя</t>
  </si>
  <si>
    <t>Нефинасовые активы, всего:</t>
  </si>
  <si>
    <t>из них:</t>
  </si>
  <si>
    <t>Основные средства всего</t>
  </si>
  <si>
    <t>в т.ч. остаточная стоимость</t>
  </si>
  <si>
    <t>недвижимое имущество</t>
  </si>
  <si>
    <t>движимое имущество</t>
  </si>
  <si>
    <t>из него</t>
  </si>
  <si>
    <t xml:space="preserve"> особо ценное движимое имущество</t>
  </si>
  <si>
    <t>иное движимое имущество</t>
  </si>
  <si>
    <t>Финансовые активы, всего</t>
  </si>
  <si>
    <t>денежные средства учреждения, всего</t>
  </si>
  <si>
    <t xml:space="preserve">в том числе: </t>
  </si>
  <si>
    <t>денежные средства учреждения на счетах</t>
  </si>
  <si>
    <t>денежные средства учреждения, размещенные на депозиты  кредитной организации</t>
  </si>
  <si>
    <t>иные финансовые инструменты</t>
  </si>
  <si>
    <t>Дебиторская задолженность по доходам</t>
  </si>
  <si>
    <t>Дебиторская задолженность по расходам</t>
  </si>
  <si>
    <t>Обязательства, всего</t>
  </si>
  <si>
    <t xml:space="preserve"> Долговые обязательства (кредиты и займы)</t>
  </si>
  <si>
    <t xml:space="preserve">Кредиторская задолженность </t>
  </si>
  <si>
    <t>в том числе просроченная кредиторская задолженность</t>
  </si>
  <si>
    <t>Показатели по поступлениям и выплатам учреждения на 2016 год</t>
  </si>
  <si>
    <t>Таблица 2</t>
  </si>
  <si>
    <t>код строки</t>
  </si>
  <si>
    <t>код бюджетной классификации</t>
  </si>
  <si>
    <t>Объем финансового обеспечения, руб.(с точностью до двух знаков после запятой - 0,00)</t>
  </si>
  <si>
    <t>субсидия на финансовое обеспечение выполнения ГЗ</t>
  </si>
  <si>
    <t>субсидии, предоставляемые в соответствии с абзацем вторым п.1 ст.78.1 БК РФ</t>
  </si>
  <si>
    <t>субсидии на осуществление капитальных вложений</t>
  </si>
  <si>
    <t>поступления от оказания услуг (выполнения работ на платной основе и от приносящей доход деятельности</t>
  </si>
  <si>
    <t>всего</t>
  </si>
  <si>
    <t>из них гранты</t>
  </si>
  <si>
    <t>Поступления от доходов, всего:</t>
  </si>
  <si>
    <t>х</t>
  </si>
  <si>
    <t>в том числе:</t>
  </si>
  <si>
    <t>доходы от собственности</t>
  </si>
  <si>
    <t xml:space="preserve">доходы от оказания услуг, работ </t>
  </si>
  <si>
    <t>из них доходы от реализации древесины, заготовленной на основании государственного задания</t>
  </si>
  <si>
    <t>доходы от штрафов, пеней, иных сумм принудительного изъятия</t>
  </si>
  <si>
    <t>безвозмездные поступления от наднациональных организаций, правительств иностранных государств, международных финансовых организаций</t>
  </si>
  <si>
    <t>иные субсидии, предоставленные из бюджета</t>
  </si>
  <si>
    <t>прочие доходы</t>
  </si>
  <si>
    <t>доходы от операций с активами</t>
  </si>
  <si>
    <t>Выплаты по расходам, всего:</t>
  </si>
  <si>
    <t xml:space="preserve">в том числе на:  </t>
  </si>
  <si>
    <t>выплаты персоналу всего</t>
  </si>
  <si>
    <t>фонд оплаты труда учреждений</t>
  </si>
  <si>
    <t>иные выплаты персоналу за исключением ФОТ</t>
  </si>
  <si>
    <t>взносы по обязательному страхованию на выплаты по оплате труда и иные выплат работникам учреждений</t>
  </si>
  <si>
    <t>социальные и иные выплаты населению</t>
  </si>
  <si>
    <t>уплату налогов, сборов и иных платежей, всего</t>
  </si>
  <si>
    <t>земельный налог</t>
  </si>
  <si>
    <t>налог на имущество</t>
  </si>
  <si>
    <t>транспортный налог</t>
  </si>
  <si>
    <t>уплата иных платежей</t>
  </si>
  <si>
    <t>безвозмездные перечисления организациям</t>
  </si>
  <si>
    <t>прочие расходы (кроме расходов на закупку товаров, работ, услуг)</t>
  </si>
  <si>
    <t>исполнение судебных актов</t>
  </si>
  <si>
    <t>расходы на закупку товаров, работ, услуг, всего</t>
  </si>
  <si>
    <t>закупка товаров для гос.нужд</t>
  </si>
  <si>
    <t>капитальные вложения в рамках переданных полномочий</t>
  </si>
  <si>
    <t>Поступление финансовых активов, всего:</t>
  </si>
  <si>
    <t>увеличение остатков средств</t>
  </si>
  <si>
    <t>прочие поступления</t>
  </si>
  <si>
    <t>Выбытие финансовых активов, всего</t>
  </si>
  <si>
    <t>уменьшение остатков средств</t>
  </si>
  <si>
    <t>прочие выбытия</t>
  </si>
  <si>
    <t>Остаток средств на начало года</t>
  </si>
  <si>
    <t>Остаток средств на конец года</t>
  </si>
  <si>
    <t>Таблица 2.1</t>
  </si>
  <si>
    <t>Показатели выплат по расходам на закупку товаров, работ, услуг учреждения (подразделения) на 2016 год</t>
  </si>
  <si>
    <t>Год начала закупки</t>
  </si>
  <si>
    <t>Сумма выплат по расходам на закупку товаров, работ и услуг, руб. ( с точностью до двух знаков после запятой)</t>
  </si>
  <si>
    <t>всего на закупки</t>
  </si>
  <si>
    <t>в соответствии с Федеральным законом от 5 апреля 2013 № 44-ФЗ "О контрактной системе в сфере закупок товаров, работ, услуг для обеспечения государственных и муниципальных нужд"</t>
  </si>
  <si>
    <t>в соответствии с Федеральным законом от 18 июля 2011 № 223-ФЗ "О закупке товаров, работ, услуг отдельными видами юридических лиц</t>
  </si>
  <si>
    <t>на 2016 год очередной финансовый год</t>
  </si>
  <si>
    <t>Выплаты по расходам на закупку товаров, работ, услуг всего:</t>
  </si>
  <si>
    <t>0001</t>
  </si>
  <si>
    <t>в том числе на оплату контрактов, заключенных до начала очередного финансового года</t>
  </si>
  <si>
    <t>1001</t>
  </si>
  <si>
    <t>на закупку товаров, работ, услуг по году начала закупки</t>
  </si>
  <si>
    <t>2001</t>
  </si>
  <si>
    <t>Таблица 3</t>
  </si>
  <si>
    <t>Сведения о средствах, поступающих во временное распоряжение учреждения (подразделения) на 2016 год</t>
  </si>
  <si>
    <t>Сумма (руб. с точностью до двух знаков после запятой - 0,00)</t>
  </si>
  <si>
    <t>010</t>
  </si>
  <si>
    <t>020</t>
  </si>
  <si>
    <t>Поступление</t>
  </si>
  <si>
    <t>030</t>
  </si>
  <si>
    <t>Выбытие</t>
  </si>
  <si>
    <t>040</t>
  </si>
  <si>
    <t>Таблица 4</t>
  </si>
  <si>
    <t>Справочная информация</t>
  </si>
  <si>
    <t>Сумма (тыс.руб.)</t>
  </si>
  <si>
    <t>Объем публичных обязательств, всего:</t>
  </si>
  <si>
    <t>Объем бюджетных инвестиций ( в части переданных полномочий государственного заказчика в соответствии с Бюджетным Кодексом Российской Федерации), всего:</t>
  </si>
  <si>
    <t>Объем средств, поступивших во временное распоряжение, всего:</t>
  </si>
  <si>
    <t xml:space="preserve">Руководитель   _______________                                     </t>
  </si>
  <si>
    <t>А.П.Енальский</t>
  </si>
  <si>
    <t>подпись</t>
  </si>
  <si>
    <t xml:space="preserve"> расшифровка подписи</t>
  </si>
  <si>
    <t xml:space="preserve">Главный бухгалтер </t>
  </si>
  <si>
    <t xml:space="preserve">учреждения (филиала)                     </t>
  </si>
  <si>
    <t>_________________________</t>
  </si>
  <si>
    <t>Т.Г.Караваева</t>
  </si>
  <si>
    <t xml:space="preserve">                                                                                Н.А.Блинова</t>
  </si>
  <si>
    <t xml:space="preserve">                                            (подпись)               (расшифровка подписи)</t>
  </si>
  <si>
    <t>тел. 53-15-69</t>
  </si>
  <si>
    <t>""                             "    2016г.</t>
  </si>
  <si>
    <t>Сумма, руб.</t>
  </si>
</sst>
</file>

<file path=xl/styles.xml><?xml version="1.0" encoding="utf-8"?>
<styleSheet xmlns="http://schemas.openxmlformats.org/spreadsheetml/2006/main">
  <fonts count="6">
    <font>
      <sz val="11"/>
      <color theme="1"/>
      <name val="Calibri"/>
      <family val="2"/>
      <charset val="204"/>
      <scheme val="minor"/>
    </font>
    <font>
      <sz val="12"/>
      <name val="Times New Roman"/>
      <family val="1"/>
      <charset val="204"/>
    </font>
    <font>
      <sz val="15"/>
      <name val="Times New Roman"/>
      <family val="1"/>
      <charset val="204"/>
    </font>
    <font>
      <sz val="14"/>
      <name val="Times New Roman"/>
      <family val="1"/>
      <charset val="204"/>
    </font>
    <font>
      <sz val="10"/>
      <name val="Courier New"/>
      <family val="3"/>
      <charset val="204"/>
    </font>
    <font>
      <sz val="8"/>
      <color indexed="81"/>
      <name val="Tahoma"/>
      <family val="2"/>
      <charset val="204"/>
    </font>
  </fonts>
  <fills count="3">
    <fill>
      <patternFill patternType="none"/>
    </fill>
    <fill>
      <patternFill patternType="gray125"/>
    </fill>
    <fill>
      <patternFill patternType="solid">
        <fgColor rgb="FFFF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132">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center"/>
    </xf>
    <xf numFmtId="0" fontId="1" fillId="0" borderId="0" xfId="0" applyFont="1"/>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xf numFmtId="0" fontId="2" fillId="0" borderId="0" xfId="0" applyFont="1" applyAlignment="1">
      <alignment horizontal="center" wrapText="1"/>
    </xf>
    <xf numFmtId="14" fontId="2" fillId="0" borderId="1" xfId="0" applyNumberFormat="1" applyFont="1" applyBorder="1"/>
    <xf numFmtId="0" fontId="2" fillId="0" borderId="1" xfId="0" applyFont="1" applyBorder="1"/>
    <xf numFmtId="0" fontId="2" fillId="0" borderId="2" xfId="0" applyFont="1" applyBorder="1" applyAlignment="1">
      <alignment horizontal="center" wrapText="1"/>
    </xf>
    <xf numFmtId="0" fontId="2" fillId="0" borderId="0" xfId="0" applyFont="1" applyAlignment="1">
      <alignment horizontal="left" wrapText="1"/>
    </xf>
    <xf numFmtId="0" fontId="2" fillId="0" borderId="0" xfId="0" applyFont="1" applyAlignment="1">
      <alignment horizontal="left" wrapText="1"/>
    </xf>
    <xf numFmtId="0" fontId="2" fillId="0" borderId="1" xfId="0" applyFont="1" applyBorder="1" applyAlignment="1">
      <alignment horizontal="center"/>
    </xf>
    <xf numFmtId="0" fontId="2" fillId="0" borderId="0" xfId="0" applyFont="1" applyAlignment="1">
      <alignment horizontal="left"/>
    </xf>
    <xf numFmtId="0" fontId="2" fillId="0" borderId="0" xfId="0" applyFont="1" applyBorder="1" applyAlignment="1">
      <alignment horizontal="left" vertical="top" wrapText="1"/>
    </xf>
    <xf numFmtId="0" fontId="2" fillId="0" borderId="0" xfId="0" applyFont="1" applyAlignment="1">
      <alignment horizontal="left" wrapText="1" inden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2" fontId="2" fillId="0" borderId="1" xfId="0" applyNumberFormat="1" applyFont="1" applyBorder="1" applyAlignment="1">
      <alignment horizontal="left" wrapText="1" indent="1"/>
    </xf>
    <xf numFmtId="2" fontId="2" fillId="0" borderId="1" xfId="0" applyNumberFormat="1" applyFont="1" applyBorder="1" applyAlignment="1">
      <alignment horizontal="center" wrapText="1"/>
    </xf>
    <xf numFmtId="0" fontId="2" fillId="0" borderId="1" xfId="0" applyFont="1" applyBorder="1" applyAlignment="1">
      <alignment horizontal="center" wrapText="1"/>
    </xf>
    <xf numFmtId="0" fontId="2" fillId="0" borderId="0" xfId="0" applyFont="1" applyBorder="1" applyAlignment="1">
      <alignment horizontal="center" vertical="center" wrapText="1"/>
    </xf>
    <xf numFmtId="0" fontId="2" fillId="0" borderId="3" xfId="0" applyFont="1" applyBorder="1" applyAlignment="1">
      <alignment horizontal="left" wrapText="1" indent="1"/>
    </xf>
    <xf numFmtId="0" fontId="2" fillId="0" borderId="4" xfId="0" applyFont="1" applyBorder="1" applyAlignment="1">
      <alignment horizontal="left" wrapText="1" indent="1"/>
    </xf>
    <xf numFmtId="0" fontId="2" fillId="0" borderId="0" xfId="0" applyFont="1" applyBorder="1" applyAlignment="1">
      <alignment horizontal="left" wrapText="1" indent="1"/>
    </xf>
    <xf numFmtId="0" fontId="2" fillId="0" borderId="5" xfId="0" applyFont="1" applyBorder="1" applyAlignment="1">
      <alignment horizontal="center" vertical="center" wrapText="1"/>
    </xf>
    <xf numFmtId="0" fontId="2" fillId="0" borderId="1" xfId="0" applyFont="1" applyBorder="1" applyAlignment="1">
      <alignment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0" xfId="0" applyFont="1" applyBorder="1" applyAlignment="1">
      <alignment horizontal="center" wrapText="1"/>
    </xf>
    <xf numFmtId="2" fontId="2" fillId="0" borderId="1" xfId="0" applyNumberFormat="1" applyFont="1" applyBorder="1" applyAlignment="1">
      <alignment horizontal="center" wrapText="1"/>
    </xf>
    <xf numFmtId="2" fontId="2" fillId="0" borderId="5" xfId="0" applyNumberFormat="1" applyFont="1" applyBorder="1" applyAlignment="1">
      <alignment horizontal="center" wrapText="1"/>
    </xf>
    <xf numFmtId="2" fontId="2" fillId="0" borderId="6" xfId="0" applyNumberFormat="1" applyFont="1" applyBorder="1" applyAlignment="1">
      <alignment horizontal="center" wrapText="1"/>
    </xf>
    <xf numFmtId="0" fontId="2" fillId="0" borderId="7" xfId="0" applyFont="1" applyBorder="1" applyAlignment="1">
      <alignment horizontal="left" wrapText="1" indent="1"/>
    </xf>
    <xf numFmtId="0" fontId="3" fillId="0" borderId="0" xfId="0" applyFont="1"/>
    <xf numFmtId="0" fontId="3" fillId="0" borderId="0" xfId="0" applyFont="1" applyAlignment="1">
      <alignment horizontal="center" wrapText="1"/>
    </xf>
    <xf numFmtId="0" fontId="3" fillId="0" borderId="0" xfId="0" applyFont="1" applyAlignment="1">
      <alignment horizontal="center"/>
    </xf>
    <xf numFmtId="0" fontId="1" fillId="0" borderId="0" xfId="0" applyFont="1" applyBorder="1"/>
    <xf numFmtId="0" fontId="1" fillId="0" borderId="1" xfId="0" applyFont="1" applyBorder="1" applyAlignment="1">
      <alignment horizontal="center" wrapText="1"/>
    </xf>
    <xf numFmtId="0" fontId="1" fillId="0" borderId="1" xfId="0" applyFont="1" applyBorder="1" applyAlignment="1">
      <alignment horizontal="center"/>
    </xf>
    <xf numFmtId="0" fontId="3" fillId="0" borderId="5" xfId="0" applyFont="1" applyBorder="1" applyAlignment="1">
      <alignment horizontal="left" wrapText="1" indent="7"/>
    </xf>
    <xf numFmtId="0" fontId="3" fillId="0" borderId="8" xfId="0" applyFont="1" applyBorder="1" applyAlignment="1">
      <alignment horizontal="left" wrapText="1" indent="7"/>
    </xf>
    <xf numFmtId="0" fontId="3" fillId="0" borderId="6" xfId="0" applyFont="1" applyBorder="1" applyAlignment="1">
      <alignment horizontal="left" wrapText="1" indent="7"/>
    </xf>
    <xf numFmtId="0" fontId="3" fillId="0" borderId="0" xfId="0" applyFont="1" applyAlignment="1">
      <alignment horizontal="left" wrapText="1" indent="5"/>
    </xf>
    <xf numFmtId="0" fontId="3" fillId="0" borderId="0" xfId="0" applyFont="1" applyAlignment="1">
      <alignment horizontal="left" indent="5"/>
    </xf>
    <xf numFmtId="0" fontId="3" fillId="0" borderId="5" xfId="0" applyFont="1" applyBorder="1" applyAlignment="1">
      <alignment horizontal="left" wrapText="1" indent="5"/>
    </xf>
    <xf numFmtId="0" fontId="3" fillId="0" borderId="8" xfId="0" applyFont="1" applyBorder="1" applyAlignment="1">
      <alignment horizontal="left" wrapText="1" indent="5"/>
    </xf>
    <xf numFmtId="0" fontId="3" fillId="0" borderId="6" xfId="0" applyFont="1" applyBorder="1" applyAlignment="1">
      <alignment horizontal="left" wrapText="1" indent="5"/>
    </xf>
    <xf numFmtId="2" fontId="1" fillId="2" borderId="1" xfId="0" applyNumberFormat="1" applyFont="1" applyFill="1" applyBorder="1" applyAlignment="1">
      <alignment horizontal="center"/>
    </xf>
    <xf numFmtId="0" fontId="1" fillId="2" borderId="1" xfId="0" applyFont="1" applyFill="1" applyBorder="1" applyAlignment="1">
      <alignment horizontal="center"/>
    </xf>
    <xf numFmtId="0" fontId="3" fillId="0" borderId="1" xfId="0" applyFont="1" applyBorder="1" applyAlignment="1">
      <alignment horizontal="left" wrapText="1" indent="5"/>
    </xf>
    <xf numFmtId="0" fontId="3" fillId="0" borderId="5" xfId="0" applyFont="1" applyBorder="1" applyAlignment="1">
      <alignment horizontal="left" wrapText="1" indent="7"/>
    </xf>
    <xf numFmtId="2" fontId="1" fillId="0" borderId="1" xfId="0" applyNumberFormat="1" applyFont="1" applyBorder="1" applyAlignment="1">
      <alignment horizontal="center"/>
    </xf>
    <xf numFmtId="0" fontId="3" fillId="0" borderId="5" xfId="0" applyFont="1" applyBorder="1" applyAlignment="1">
      <alignment horizontal="left" wrapText="1" indent="10"/>
    </xf>
    <xf numFmtId="0" fontId="3" fillId="0" borderId="5" xfId="0" applyFont="1" applyBorder="1" applyAlignment="1">
      <alignment horizontal="left" wrapText="1" indent="5"/>
    </xf>
    <xf numFmtId="0" fontId="3" fillId="0" borderId="8" xfId="0" applyFont="1" applyBorder="1" applyAlignment="1">
      <alignment horizontal="left" wrapText="1" indent="5"/>
    </xf>
    <xf numFmtId="0" fontId="3" fillId="0" borderId="6" xfId="0" applyFont="1" applyBorder="1" applyAlignment="1">
      <alignment horizontal="left" wrapText="1" indent="5"/>
    </xf>
    <xf numFmtId="0" fontId="3" fillId="0" borderId="5" xfId="0" applyFont="1" applyBorder="1" applyAlignment="1">
      <alignment horizontal="left" wrapText="1" indent="8"/>
    </xf>
    <xf numFmtId="0" fontId="3" fillId="0" borderId="5" xfId="0" applyFont="1" applyBorder="1" applyAlignment="1">
      <alignment horizontal="left" wrapText="1" indent="9"/>
    </xf>
    <xf numFmtId="0" fontId="3" fillId="0" borderId="8" xfId="0" applyFont="1" applyBorder="1" applyAlignment="1">
      <alignment horizontal="left" wrapText="1" indent="9"/>
    </xf>
    <xf numFmtId="0" fontId="3" fillId="0" borderId="6" xfId="0" applyFont="1" applyBorder="1" applyAlignment="1">
      <alignment horizontal="left" wrapText="1" indent="9"/>
    </xf>
    <xf numFmtId="0" fontId="3" fillId="0" borderId="5"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left"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3" fillId="0" borderId="1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wrapText="1"/>
    </xf>
    <xf numFmtId="0" fontId="1" fillId="0" borderId="1" xfId="0" applyFont="1" applyBorder="1" applyAlignment="1">
      <alignment horizontal="center"/>
    </xf>
    <xf numFmtId="4" fontId="3" fillId="0" borderId="1" xfId="0" applyNumberFormat="1" applyFont="1" applyBorder="1" applyAlignment="1">
      <alignment horizontal="center"/>
    </xf>
    <xf numFmtId="4" fontId="1" fillId="0" borderId="1" xfId="0" applyNumberFormat="1" applyFont="1" applyBorder="1" applyAlignment="1">
      <alignment horizontal="center"/>
    </xf>
    <xf numFmtId="0" fontId="1" fillId="0" borderId="1" xfId="0" applyFont="1" applyBorder="1"/>
    <xf numFmtId="4" fontId="1" fillId="0" borderId="1" xfId="0" applyNumberFormat="1" applyFont="1" applyBorder="1"/>
    <xf numFmtId="0" fontId="3" fillId="0" borderId="1" xfId="0" applyFont="1" applyBorder="1" applyAlignment="1">
      <alignment horizontal="left" wrapText="1" indent="2"/>
    </xf>
    <xf numFmtId="0" fontId="1" fillId="0" borderId="1" xfId="0" applyFont="1" applyBorder="1" applyAlignment="1">
      <alignment horizontal="left" wrapText="1" indent="4"/>
    </xf>
    <xf numFmtId="1" fontId="1" fillId="0" borderId="1" xfId="0" applyNumberFormat="1" applyFont="1" applyBorder="1"/>
    <xf numFmtId="0" fontId="3" fillId="0" borderId="1" xfId="0" applyFont="1" applyBorder="1" applyAlignment="1">
      <alignment horizontal="center" wrapText="1"/>
    </xf>
    <xf numFmtId="0" fontId="3" fillId="0" borderId="1" xfId="0" applyFont="1" applyBorder="1" applyAlignment="1">
      <alignment horizontal="center"/>
    </xf>
    <xf numFmtId="4" fontId="1" fillId="0" borderId="0" xfId="0" applyNumberFormat="1" applyFont="1"/>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3"/>
    </xf>
    <xf numFmtId="0" fontId="3" fillId="0" borderId="1" xfId="0" applyFont="1" applyBorder="1" applyAlignment="1">
      <alignment horizontal="left" vertical="center" wrapText="1"/>
    </xf>
    <xf numFmtId="2" fontId="1" fillId="0" borderId="1" xfId="0" applyNumberFormat="1" applyFont="1" applyBorder="1"/>
    <xf numFmtId="0" fontId="3" fillId="0" borderId="1" xfId="0" applyFont="1" applyBorder="1" applyAlignment="1">
      <alignment horizontal="left" vertical="center" wrapText="1" indent="2"/>
    </xf>
    <xf numFmtId="0" fontId="3" fillId="0" borderId="1" xfId="0" applyFont="1" applyBorder="1" applyAlignment="1">
      <alignment horizontal="left" vertical="center" wrapText="1" indent="5"/>
    </xf>
    <xf numFmtId="0" fontId="3" fillId="0" borderId="0" xfId="0" applyFont="1" applyBorder="1" applyAlignment="1">
      <alignment horizontal="left" vertical="center" wrapText="1"/>
    </xf>
    <xf numFmtId="0" fontId="1" fillId="0" borderId="0" xfId="0" applyFont="1" applyBorder="1" applyAlignment="1">
      <alignment horizontal="center"/>
    </xf>
    <xf numFmtId="0" fontId="3" fillId="0" borderId="0" xfId="0" applyFont="1" applyBorder="1" applyAlignment="1">
      <alignment horizontal="center" vertical="center" wrapText="1"/>
    </xf>
    <xf numFmtId="4" fontId="3" fillId="0" borderId="0" xfId="0" applyNumberFormat="1" applyFont="1" applyBorder="1" applyAlignment="1">
      <alignment horizontal="center"/>
    </xf>
    <xf numFmtId="4" fontId="1" fillId="0" borderId="0" xfId="0" applyNumberFormat="1" applyFont="1" applyBorder="1" applyAlignment="1">
      <alignment horizontal="center"/>
    </xf>
    <xf numFmtId="4" fontId="3" fillId="0" borderId="1" xfId="0" applyNumberFormat="1" applyFont="1" applyBorder="1" applyAlignment="1">
      <alignment horizontal="center" wrapText="1"/>
    </xf>
    <xf numFmtId="4" fontId="3" fillId="0" borderId="1" xfId="0" applyNumberFormat="1" applyFont="1" applyBorder="1" applyAlignment="1">
      <alignment horizontal="center"/>
    </xf>
    <xf numFmtId="4" fontId="1" fillId="0" borderId="1" xfId="0" applyNumberFormat="1" applyFont="1" applyBorder="1" applyAlignment="1">
      <alignment horizontal="center" wrapText="1"/>
    </xf>
    <xf numFmtId="4" fontId="3" fillId="0" borderId="5" xfId="0" applyNumberFormat="1" applyFont="1" applyBorder="1" applyAlignment="1">
      <alignment horizontal="center" wrapText="1"/>
    </xf>
    <xf numFmtId="4" fontId="3" fillId="0" borderId="6" xfId="0" applyNumberFormat="1" applyFont="1" applyBorder="1" applyAlignment="1">
      <alignment horizontal="center" wrapText="1"/>
    </xf>
    <xf numFmtId="49" fontId="3" fillId="0" borderId="1" xfId="0" applyNumberFormat="1" applyFont="1" applyBorder="1" applyAlignment="1">
      <alignment horizontal="center" vertical="center" wrapText="1"/>
    </xf>
    <xf numFmtId="0" fontId="3" fillId="0" borderId="0" xfId="0" applyFont="1" applyBorder="1" applyAlignment="1">
      <alignment horizontal="left" vertical="center" wrapText="1"/>
    </xf>
    <xf numFmtId="4" fontId="3" fillId="0" borderId="0" xfId="0" applyNumberFormat="1" applyFont="1" applyBorder="1" applyAlignment="1">
      <alignment horizontal="center"/>
    </xf>
    <xf numFmtId="0" fontId="1" fillId="0" borderId="0" xfId="0" applyFont="1" applyBorder="1" applyAlignment="1">
      <alignment horizontal="center"/>
    </xf>
    <xf numFmtId="0" fontId="3" fillId="0" borderId="0" xfId="0" applyFont="1" applyBorder="1" applyAlignment="1">
      <alignment horizontal="left" vertical="center" wrapText="1" inden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left" vertical="center" wrapText="1" indent="1"/>
    </xf>
    <xf numFmtId="49" fontId="3" fillId="0" borderId="0"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Alignment="1">
      <alignment horizontal="left"/>
    </xf>
    <xf numFmtId="0" fontId="3" fillId="0" borderId="0" xfId="0" applyFont="1" applyAlignment="1">
      <alignment horizontal="center" wrapText="1"/>
    </xf>
    <xf numFmtId="0" fontId="3" fillId="0" borderId="0" xfId="0" applyFont="1" applyAlignment="1">
      <alignment horizontal="left"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horizontal="center"/>
    </xf>
    <xf numFmtId="0" fontId="3" fillId="0" borderId="0" xfId="0" applyFont="1" applyAlignment="1">
      <alignment wrapText="1"/>
    </xf>
    <xf numFmtId="0" fontId="4" fillId="0" borderId="0" xfId="0" applyFont="1"/>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1055;&#1060;&#1061;&#1044;%202016/&#1055;&#1060;&#1061;&#1044;%202016%20&#1089;%20&#1086;&#1089;&#1090;&#1072;&#1090;&#1082;&#1072;&#1084;&#1080;/&#1055;&#1060;&#1061;&#1044;%20&#1057;&#1040;&#1059;%20&#1089;%20&#1086;&#1089;&#1090;&#1072;&#1090;&#1082;&#1072;&#1084;&#1080;/&#1089;&#1077;&#1083;&#1077;&#1082;&#1094;&#1077;&#1085;&#1090;&#1088;%20201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ПФХД"/>
      <sheetName val="Расходы"/>
      <sheetName val="Выручка"/>
      <sheetName val="расчет трудозатрат"/>
      <sheetName val="расчет амортизации"/>
      <sheetName val="расшифровка"/>
      <sheetName val="Труд"/>
      <sheetName val="ГЗ"/>
      <sheetName val="Смета задание"/>
      <sheetName val="капвлож"/>
      <sheetName val="иные"/>
      <sheetName val="ВБ 1"/>
      <sheetName val="ВБ 2"/>
      <sheetName val="ВБ 3"/>
      <sheetName val="ВБ 4"/>
      <sheetName val="Конс."/>
      <sheetName val="Приб"/>
    </sheetNames>
    <sheetDataSet>
      <sheetData sheetId="0"/>
      <sheetData sheetId="1"/>
      <sheetData sheetId="2">
        <row r="7">
          <cell r="R7">
            <v>0</v>
          </cell>
        </row>
        <row r="77">
          <cell r="R77">
            <v>0</v>
          </cell>
        </row>
        <row r="78">
          <cell r="R78">
            <v>0</v>
          </cell>
        </row>
        <row r="79">
          <cell r="R79">
            <v>0</v>
          </cell>
        </row>
        <row r="82">
          <cell r="R82">
            <v>0</v>
          </cell>
        </row>
      </sheetData>
      <sheetData sheetId="3"/>
      <sheetData sheetId="4"/>
      <sheetData sheetId="5"/>
      <sheetData sheetId="6"/>
      <sheetData sheetId="7"/>
      <sheetData sheetId="8"/>
      <sheetData sheetId="9"/>
      <sheetData sheetId="10"/>
      <sheetData sheetId="11"/>
      <sheetData sheetId="12"/>
      <sheetData sheetId="13"/>
      <sheetData sheetId="14"/>
      <sheetData sheetId="15">
        <row r="8">
          <cell r="G8">
            <v>375444.21</v>
          </cell>
          <cell r="H8">
            <v>210210.72</v>
          </cell>
          <cell r="K8">
            <v>0</v>
          </cell>
        </row>
        <row r="9">
          <cell r="G9">
            <v>2147328</v>
          </cell>
          <cell r="I9">
            <v>5222235.28</v>
          </cell>
        </row>
        <row r="11">
          <cell r="K11">
            <v>0</v>
          </cell>
        </row>
        <row r="14">
          <cell r="E14">
            <v>0</v>
          </cell>
          <cell r="G14">
            <v>1584272</v>
          </cell>
          <cell r="H14">
            <v>4157947</v>
          </cell>
          <cell r="K14">
            <v>0</v>
          </cell>
        </row>
        <row r="15">
          <cell r="E15">
            <v>0</v>
          </cell>
          <cell r="G15">
            <v>1216800</v>
          </cell>
          <cell r="H15">
            <v>3202955</v>
          </cell>
          <cell r="K15">
            <v>0</v>
          </cell>
        </row>
        <row r="16">
          <cell r="G16">
            <v>0</v>
          </cell>
          <cell r="H16">
            <v>12000</v>
          </cell>
        </row>
        <row r="17">
          <cell r="E17">
            <v>0</v>
          </cell>
          <cell r="G17">
            <v>367472</v>
          </cell>
          <cell r="H17">
            <v>942992</v>
          </cell>
          <cell r="K17">
            <v>0</v>
          </cell>
        </row>
        <row r="18">
          <cell r="H18">
            <v>0</v>
          </cell>
        </row>
        <row r="19">
          <cell r="E19">
            <v>0</v>
          </cell>
          <cell r="F19">
            <v>0</v>
          </cell>
          <cell r="G19">
            <v>938500.21</v>
          </cell>
          <cell r="I19">
            <v>1188699</v>
          </cell>
        </row>
        <row r="20">
          <cell r="K20">
            <v>0</v>
          </cell>
        </row>
        <row r="32">
          <cell r="K32">
            <v>0</v>
          </cell>
        </row>
        <row r="38">
          <cell r="D38">
            <v>0</v>
          </cell>
          <cell r="F38">
            <v>0</v>
          </cell>
        </row>
        <row r="67">
          <cell r="H67">
            <v>0</v>
          </cell>
        </row>
        <row r="68">
          <cell r="E68">
            <v>0</v>
          </cell>
          <cell r="F68">
            <v>0</v>
          </cell>
          <cell r="G68">
            <v>0</v>
          </cell>
          <cell r="I68">
            <v>85800</v>
          </cell>
          <cell r="K68">
            <v>0</v>
          </cell>
        </row>
        <row r="73">
          <cell r="H73">
            <v>6000</v>
          </cell>
        </row>
        <row r="75">
          <cell r="H75">
            <v>0</v>
          </cell>
          <cell r="K75">
            <v>0</v>
          </cell>
        </row>
      </sheetData>
      <sheetData sheetId="1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V166"/>
  <sheetViews>
    <sheetView tabSelected="1" topLeftCell="B31" workbookViewId="0">
      <selection activeCell="D44" sqref="D44:E44"/>
    </sheetView>
  </sheetViews>
  <sheetFormatPr defaultRowHeight="15.75"/>
  <cols>
    <col min="1" max="1" width="47.28515625" style="1" customWidth="1"/>
    <col min="2" max="2" width="19.42578125" style="2" customWidth="1"/>
    <col min="3" max="3" width="19.42578125" style="3" customWidth="1"/>
    <col min="4" max="7" width="19.42578125" style="4" customWidth="1"/>
    <col min="8" max="8" width="15" style="4" customWidth="1"/>
    <col min="9" max="9" width="9.140625" style="3"/>
    <col min="10" max="16384" width="9.140625" style="4"/>
  </cols>
  <sheetData>
    <row r="1" spans="1:5">
      <c r="D1" s="4" t="s">
        <v>0</v>
      </c>
    </row>
    <row r="2" spans="1:5">
      <c r="D2" s="4" t="s">
        <v>1</v>
      </c>
    </row>
    <row r="3" spans="1:5">
      <c r="D3" s="4" t="s">
        <v>2</v>
      </c>
    </row>
    <row r="5" spans="1:5" ht="19.5">
      <c r="A5" s="5"/>
      <c r="B5" s="6"/>
      <c r="C5" s="7" t="s">
        <v>3</v>
      </c>
      <c r="D5" s="8"/>
      <c r="E5" s="8"/>
    </row>
    <row r="6" spans="1:5" ht="19.5">
      <c r="A6" s="5"/>
      <c r="B6" s="6"/>
      <c r="C6" s="7" t="s">
        <v>4</v>
      </c>
      <c r="D6" s="8"/>
      <c r="E6" s="8"/>
    </row>
    <row r="7" spans="1:5" ht="19.5">
      <c r="A7" s="5"/>
      <c r="B7" s="6"/>
      <c r="C7" s="7"/>
      <c r="D7" s="8"/>
      <c r="E7" s="8"/>
    </row>
    <row r="8" spans="1:5" ht="19.5">
      <c r="A8" s="5"/>
      <c r="B8" s="6"/>
      <c r="C8" s="7" t="s">
        <v>5</v>
      </c>
      <c r="D8" s="8"/>
      <c r="E8" s="8"/>
    </row>
    <row r="9" spans="1:5" ht="19.5">
      <c r="A9" s="5"/>
      <c r="B9" s="6"/>
      <c r="C9" s="7" t="s">
        <v>6</v>
      </c>
      <c r="D9" s="8"/>
      <c r="E9" s="8"/>
    </row>
    <row r="10" spans="1:5" ht="19.5">
      <c r="A10" s="5"/>
      <c r="B10" s="6"/>
      <c r="C10" s="7"/>
      <c r="D10" s="8"/>
      <c r="E10" s="8"/>
    </row>
    <row r="11" spans="1:5" ht="19.5">
      <c r="A11" s="9" t="s">
        <v>7</v>
      </c>
      <c r="B11" s="9"/>
      <c r="C11" s="9"/>
      <c r="D11" s="9"/>
      <c r="E11" s="8"/>
    </row>
    <row r="12" spans="1:5" ht="19.5">
      <c r="A12" s="6"/>
      <c r="B12" s="6"/>
      <c r="C12" s="6"/>
      <c r="D12" s="6"/>
      <c r="E12" s="8" t="s">
        <v>8</v>
      </c>
    </row>
    <row r="13" spans="1:5" ht="19.5">
      <c r="A13" s="6"/>
      <c r="B13" s="6"/>
      <c r="C13" s="6"/>
      <c r="D13" s="6" t="s">
        <v>9</v>
      </c>
      <c r="E13" s="10"/>
    </row>
    <row r="14" spans="1:5" ht="19.5">
      <c r="A14" s="6"/>
      <c r="B14" s="6"/>
      <c r="C14" s="6"/>
      <c r="D14" s="6"/>
      <c r="E14" s="11"/>
    </row>
    <row r="15" spans="1:5" ht="19.5">
      <c r="A15" s="6"/>
      <c r="B15" s="6"/>
      <c r="C15" s="6"/>
      <c r="D15" s="6"/>
      <c r="E15" s="11"/>
    </row>
    <row r="16" spans="1:5" ht="19.5">
      <c r="A16" s="6"/>
      <c r="B16" s="6"/>
      <c r="C16" s="6"/>
      <c r="D16" s="6" t="s">
        <v>10</v>
      </c>
      <c r="E16" s="11">
        <v>22773045</v>
      </c>
    </row>
    <row r="17" spans="1:256" ht="19.5">
      <c r="A17" s="5" t="s">
        <v>11</v>
      </c>
      <c r="B17" s="6"/>
      <c r="C17" s="9" t="s">
        <v>12</v>
      </c>
      <c r="D17" s="12"/>
      <c r="E17" s="11"/>
    </row>
    <row r="18" spans="1:256" ht="19.5">
      <c r="A18" s="5" t="s">
        <v>13</v>
      </c>
      <c r="B18" s="6"/>
      <c r="C18" s="6">
        <v>3525011400</v>
      </c>
      <c r="D18" s="6"/>
      <c r="E18" s="11"/>
    </row>
    <row r="19" spans="1:256" ht="19.5">
      <c r="A19" s="5" t="s">
        <v>14</v>
      </c>
      <c r="B19" s="6"/>
      <c r="C19" s="6">
        <v>352501001</v>
      </c>
      <c r="D19" s="6"/>
      <c r="E19" s="11"/>
    </row>
    <row r="20" spans="1:256" ht="78">
      <c r="A20" s="13" t="s">
        <v>15</v>
      </c>
      <c r="B20" s="6"/>
      <c r="C20" s="6"/>
      <c r="D20" s="6"/>
      <c r="E20" s="11"/>
    </row>
    <row r="21" spans="1:256" ht="19.5">
      <c r="A21" s="14"/>
      <c r="B21" s="14"/>
      <c r="C21" s="14"/>
      <c r="D21" s="6" t="s">
        <v>16</v>
      </c>
      <c r="E21" s="15">
        <v>383</v>
      </c>
    </row>
    <row r="22" spans="1:256" ht="19.5">
      <c r="A22" s="8"/>
      <c r="B22" s="7"/>
      <c r="C22" s="6"/>
      <c r="D22" s="6"/>
      <c r="E22" s="8"/>
    </row>
    <row r="23" spans="1:256" ht="58.5">
      <c r="A23" s="5" t="s">
        <v>17</v>
      </c>
      <c r="B23" s="6"/>
      <c r="C23" s="14" t="s">
        <v>18</v>
      </c>
      <c r="D23" s="14"/>
      <c r="E23" s="8"/>
    </row>
    <row r="24" spans="1:256" ht="39">
      <c r="A24" s="5" t="s">
        <v>19</v>
      </c>
      <c r="B24" s="6"/>
      <c r="C24" s="14" t="s">
        <v>20</v>
      </c>
      <c r="D24" s="14"/>
      <c r="E24" s="14"/>
      <c r="F24" s="14"/>
    </row>
    <row r="25" spans="1:256" ht="19.5">
      <c r="A25" s="8"/>
      <c r="B25" s="7"/>
      <c r="C25" s="7"/>
      <c r="D25" s="8"/>
      <c r="E25" s="8"/>
    </row>
    <row r="26" spans="1:256" s="16" customFormat="1" ht="19.5">
      <c r="A26" s="14" t="s">
        <v>21</v>
      </c>
      <c r="B26" s="14"/>
      <c r="C26" s="14"/>
      <c r="D26" s="14"/>
      <c r="E26" s="14"/>
      <c r="F26" s="14"/>
      <c r="G26" s="14"/>
      <c r="H26" s="14"/>
      <c r="I26" s="14"/>
    </row>
    <row r="27" spans="1:256">
      <c r="A27" s="4"/>
      <c r="B27" s="3"/>
    </row>
    <row r="28" spans="1:256" ht="19.5">
      <c r="A28" s="14" t="s">
        <v>22</v>
      </c>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c r="IS28" s="14"/>
      <c r="IT28" s="14"/>
      <c r="IU28" s="14"/>
      <c r="IV28" s="14"/>
    </row>
    <row r="29" spans="1:256" s="8" customFormat="1" ht="19.5">
      <c r="A29" s="17" t="s">
        <v>23</v>
      </c>
      <c r="B29" s="17"/>
      <c r="C29" s="17"/>
      <c r="D29" s="17"/>
      <c r="E29" s="17"/>
      <c r="F29" s="17"/>
      <c r="G29" s="17"/>
      <c r="H29" s="17"/>
      <c r="I29" s="17"/>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c r="IS29" s="14"/>
      <c r="IT29" s="14"/>
      <c r="IU29" s="14"/>
      <c r="IV29" s="14"/>
    </row>
    <row r="30" spans="1:256" s="8" customFormat="1" ht="19.5">
      <c r="A30" s="14" t="s">
        <v>24</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c r="IS30" s="14"/>
      <c r="IT30" s="14"/>
      <c r="IU30" s="14"/>
      <c r="IV30" s="14"/>
    </row>
    <row r="31" spans="1:256" s="8" customFormat="1" ht="19.5">
      <c r="A31" s="14" t="s">
        <v>25</v>
      </c>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c r="IS31" s="14"/>
      <c r="IT31" s="14"/>
      <c r="IU31" s="14"/>
      <c r="IV31" s="14"/>
    </row>
    <row r="32" spans="1:256" s="8" customFormat="1" ht="19.5">
      <c r="A32" s="14" t="s">
        <v>26</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4"/>
      <c r="HD32" s="14"/>
      <c r="HE32" s="14"/>
      <c r="HF32" s="14"/>
      <c r="HG32" s="14"/>
      <c r="HH32" s="14"/>
      <c r="HI32" s="14"/>
      <c r="HJ32" s="14"/>
      <c r="HK32" s="14"/>
      <c r="HL32" s="14"/>
      <c r="HM32" s="14"/>
      <c r="HN32" s="14"/>
      <c r="HO32" s="14"/>
      <c r="HP32" s="14"/>
      <c r="HQ32" s="14"/>
      <c r="HR32" s="14"/>
      <c r="HS32" s="14"/>
      <c r="HT32" s="14"/>
      <c r="HU32" s="14"/>
      <c r="HV32" s="14"/>
      <c r="HW32" s="14"/>
      <c r="HX32" s="14"/>
      <c r="HY32" s="14"/>
      <c r="HZ32" s="14"/>
      <c r="IA32" s="14"/>
      <c r="IB32" s="14"/>
      <c r="IC32" s="14"/>
      <c r="ID32" s="14"/>
      <c r="IE32" s="14"/>
      <c r="IF32" s="14"/>
      <c r="IG32" s="14"/>
      <c r="IH32" s="14"/>
      <c r="II32" s="14"/>
      <c r="IJ32" s="14"/>
      <c r="IK32" s="14"/>
      <c r="IL32" s="14"/>
      <c r="IM32" s="14"/>
      <c r="IN32" s="14"/>
      <c r="IO32" s="14"/>
      <c r="IP32" s="14"/>
      <c r="IQ32" s="14"/>
      <c r="IR32" s="14"/>
      <c r="IS32" s="14"/>
      <c r="IT32" s="14"/>
      <c r="IU32" s="14"/>
      <c r="IV32" s="14"/>
    </row>
    <row r="33" spans="1:9" s="8" customFormat="1" ht="19.5">
      <c r="A33" s="18"/>
      <c r="B33" s="6"/>
      <c r="C33" s="18"/>
      <c r="D33" s="18"/>
      <c r="E33" s="18"/>
      <c r="F33" s="18"/>
      <c r="I33" s="7"/>
    </row>
    <row r="34" spans="1:9" s="8" customFormat="1" ht="19.5">
      <c r="A34" s="19" t="s">
        <v>27</v>
      </c>
      <c r="B34" s="19" t="s">
        <v>28</v>
      </c>
      <c r="C34" s="19" t="s">
        <v>29</v>
      </c>
      <c r="D34" s="19"/>
      <c r="E34" s="19"/>
      <c r="F34" s="19"/>
      <c r="G34" s="19"/>
      <c r="H34" s="19"/>
      <c r="I34" s="7"/>
    </row>
    <row r="35" spans="1:9" s="8" customFormat="1" ht="19.5">
      <c r="A35" s="19"/>
      <c r="B35" s="19"/>
      <c r="C35" s="20" t="s">
        <v>30</v>
      </c>
      <c r="D35" s="20"/>
      <c r="E35" s="20" t="s">
        <v>31</v>
      </c>
      <c r="F35" s="20"/>
      <c r="G35" s="20" t="s">
        <v>32</v>
      </c>
      <c r="H35" s="20"/>
      <c r="I35" s="7"/>
    </row>
    <row r="36" spans="1:9" s="8" customFormat="1" ht="19.5">
      <c r="A36" s="19"/>
      <c r="B36" s="21">
        <v>4660719.5999999996</v>
      </c>
      <c r="C36" s="22">
        <v>4660719.5999999996</v>
      </c>
      <c r="D36" s="22"/>
      <c r="E36" s="23"/>
      <c r="F36" s="23"/>
      <c r="G36" s="23"/>
      <c r="H36" s="23"/>
      <c r="I36" s="7"/>
    </row>
    <row r="37" spans="1:9" s="8" customFormat="1" ht="19.5">
      <c r="A37" s="24"/>
      <c r="B37" s="25"/>
      <c r="C37" s="25"/>
      <c r="D37" s="26"/>
      <c r="E37" s="27"/>
      <c r="F37" s="27"/>
      <c r="I37" s="7"/>
    </row>
    <row r="38" spans="1:9" s="8" customFormat="1" ht="19.5">
      <c r="A38" s="28" t="s">
        <v>33</v>
      </c>
      <c r="B38" s="29" t="s">
        <v>28</v>
      </c>
      <c r="C38" s="30" t="s">
        <v>34</v>
      </c>
      <c r="D38" s="31"/>
      <c r="E38" s="32"/>
      <c r="F38" s="33"/>
      <c r="I38" s="7"/>
    </row>
    <row r="39" spans="1:9" s="8" customFormat="1" ht="19.5">
      <c r="A39" s="28"/>
      <c r="B39" s="34">
        <v>4206796.9000000004</v>
      </c>
      <c r="C39" s="35">
        <v>2030969</v>
      </c>
      <c r="D39" s="36"/>
      <c r="E39" s="37"/>
      <c r="F39" s="27"/>
      <c r="I39" s="7"/>
    </row>
    <row r="40" spans="1:9" s="8" customFormat="1" ht="19.5">
      <c r="A40" s="18"/>
      <c r="B40" s="6"/>
      <c r="C40" s="18"/>
      <c r="D40" s="18"/>
      <c r="E40" s="38" t="s">
        <v>35</v>
      </c>
      <c r="F40" s="18"/>
      <c r="I40" s="7"/>
    </row>
    <row r="41" spans="1:9" s="38" customFormat="1" ht="18.75">
      <c r="A41" s="39" t="s">
        <v>36</v>
      </c>
      <c r="B41" s="39"/>
      <c r="C41" s="39"/>
      <c r="D41" s="39"/>
      <c r="I41" s="40"/>
    </row>
    <row r="42" spans="1:9">
      <c r="D42" s="41"/>
      <c r="E42" s="41"/>
    </row>
    <row r="43" spans="1:9">
      <c r="A43" s="42" t="s">
        <v>37</v>
      </c>
      <c r="B43" s="42"/>
      <c r="C43" s="42"/>
      <c r="D43" s="43" t="s">
        <v>148</v>
      </c>
      <c r="E43" s="43"/>
    </row>
    <row r="44" spans="1:9" ht="18.75">
      <c r="A44" s="44" t="s">
        <v>38</v>
      </c>
      <c r="B44" s="45"/>
      <c r="C44" s="46"/>
      <c r="D44" s="43">
        <v>12198144.83</v>
      </c>
      <c r="E44" s="43"/>
    </row>
    <row r="45" spans="1:9" ht="18.75">
      <c r="A45" s="47" t="s">
        <v>39</v>
      </c>
      <c r="B45" s="47"/>
      <c r="C45" s="48"/>
      <c r="D45" s="43"/>
      <c r="E45" s="43"/>
    </row>
    <row r="46" spans="1:9" ht="18.75">
      <c r="A46" s="49" t="s">
        <v>40</v>
      </c>
      <c r="B46" s="50"/>
      <c r="C46" s="51"/>
      <c r="D46" s="52">
        <f>D49+D51</f>
        <v>8867516.5</v>
      </c>
      <c r="E46" s="52"/>
    </row>
    <row r="47" spans="1:9" ht="18.75">
      <c r="A47" s="49" t="s">
        <v>41</v>
      </c>
      <c r="B47" s="50"/>
      <c r="C47" s="51"/>
      <c r="D47" s="53">
        <f>D50+D52</f>
        <v>955297.95</v>
      </c>
      <c r="E47" s="53"/>
    </row>
    <row r="48" spans="1:9" ht="18.75">
      <c r="A48" s="54" t="s">
        <v>39</v>
      </c>
      <c r="B48" s="54"/>
      <c r="C48" s="54"/>
      <c r="D48" s="43"/>
      <c r="E48" s="43"/>
    </row>
    <row r="49" spans="1:5" ht="18.75">
      <c r="A49" s="55" t="s">
        <v>42</v>
      </c>
      <c r="B49" s="50"/>
      <c r="C49" s="51"/>
      <c r="D49" s="56">
        <v>4660719.5999999996</v>
      </c>
      <c r="E49" s="56"/>
    </row>
    <row r="50" spans="1:5" ht="18.75">
      <c r="A50" s="49" t="s">
        <v>41</v>
      </c>
      <c r="B50" s="50"/>
      <c r="C50" s="51"/>
      <c r="D50" s="43">
        <v>791952.84</v>
      </c>
      <c r="E50" s="43"/>
    </row>
    <row r="51" spans="1:5" ht="18.75">
      <c r="A51" s="55" t="s">
        <v>43</v>
      </c>
      <c r="B51" s="50"/>
      <c r="C51" s="51"/>
      <c r="D51" s="52">
        <f>D54+D56</f>
        <v>4206796.9000000004</v>
      </c>
      <c r="E51" s="53"/>
    </row>
    <row r="52" spans="1:5" ht="18.75">
      <c r="A52" s="49" t="s">
        <v>41</v>
      </c>
      <c r="B52" s="50"/>
      <c r="C52" s="51"/>
      <c r="D52" s="53">
        <f>D55+D57</f>
        <v>163345.10999999999</v>
      </c>
      <c r="E52" s="53"/>
    </row>
    <row r="53" spans="1:5" ht="18.75">
      <c r="A53" s="57" t="s">
        <v>44</v>
      </c>
      <c r="B53" s="50"/>
      <c r="C53" s="51"/>
      <c r="D53" s="43"/>
      <c r="E53" s="43"/>
    </row>
    <row r="54" spans="1:5" ht="37.5">
      <c r="A54" s="55" t="s">
        <v>45</v>
      </c>
      <c r="B54" s="50"/>
      <c r="C54" s="51"/>
      <c r="D54" s="56">
        <v>2030969</v>
      </c>
      <c r="E54" s="56"/>
    </row>
    <row r="55" spans="1:5" ht="18.75">
      <c r="A55" s="49" t="s">
        <v>41</v>
      </c>
      <c r="B55" s="50"/>
      <c r="C55" s="51"/>
      <c r="D55" s="43">
        <v>9252.39</v>
      </c>
      <c r="E55" s="43"/>
    </row>
    <row r="56" spans="1:5" ht="18.75">
      <c r="A56" s="55" t="s">
        <v>46</v>
      </c>
      <c r="B56" s="50"/>
      <c r="C56" s="51"/>
      <c r="D56" s="56">
        <v>2175827.9</v>
      </c>
      <c r="E56" s="56"/>
    </row>
    <row r="57" spans="1:5" ht="18.75">
      <c r="A57" s="49" t="s">
        <v>41</v>
      </c>
      <c r="B57" s="50"/>
      <c r="C57" s="51"/>
      <c r="D57" s="43">
        <v>154092.72</v>
      </c>
      <c r="E57" s="43"/>
    </row>
    <row r="58" spans="1:5" ht="18.75">
      <c r="A58" s="44" t="s">
        <v>47</v>
      </c>
      <c r="B58" s="45"/>
      <c r="C58" s="46"/>
      <c r="D58" s="43">
        <v>788326.71</v>
      </c>
      <c r="E58" s="43"/>
    </row>
    <row r="59" spans="1:5" ht="18.75">
      <c r="A59" s="58" t="s">
        <v>39</v>
      </c>
      <c r="B59" s="59"/>
      <c r="C59" s="60"/>
      <c r="D59" s="43"/>
      <c r="E59" s="43"/>
    </row>
    <row r="60" spans="1:5" ht="37.5">
      <c r="A60" s="55" t="s">
        <v>48</v>
      </c>
      <c r="B60" s="50"/>
      <c r="C60" s="51"/>
      <c r="D60" s="43">
        <v>585654.93000000005</v>
      </c>
      <c r="E60" s="43"/>
    </row>
    <row r="61" spans="1:5" ht="18.75">
      <c r="A61" s="55" t="s">
        <v>49</v>
      </c>
      <c r="B61" s="50"/>
      <c r="C61" s="51"/>
      <c r="D61" s="43"/>
      <c r="E61" s="43"/>
    </row>
    <row r="62" spans="1:5" ht="37.5">
      <c r="A62" s="61" t="s">
        <v>50</v>
      </c>
      <c r="B62" s="50"/>
      <c r="C62" s="51"/>
      <c r="D62" s="43">
        <v>585654.93000000005</v>
      </c>
      <c r="E62" s="43"/>
    </row>
    <row r="63" spans="1:5" ht="75">
      <c r="A63" s="61" t="s">
        <v>51</v>
      </c>
      <c r="B63" s="50"/>
      <c r="C63" s="51"/>
      <c r="D63" s="43"/>
      <c r="E63" s="43"/>
    </row>
    <row r="64" spans="1:5" ht="37.5">
      <c r="A64" s="61" t="s">
        <v>52</v>
      </c>
      <c r="B64" s="50"/>
      <c r="C64" s="51"/>
      <c r="D64" s="43"/>
      <c r="E64" s="43"/>
    </row>
    <row r="65" spans="1:9" ht="18.75">
      <c r="A65" s="58" t="s">
        <v>53</v>
      </c>
      <c r="B65" s="59"/>
      <c r="C65" s="60"/>
      <c r="D65" s="43">
        <v>-628670</v>
      </c>
      <c r="E65" s="43"/>
    </row>
    <row r="66" spans="1:9" ht="18.75">
      <c r="A66" s="58" t="s">
        <v>54</v>
      </c>
      <c r="B66" s="59"/>
      <c r="C66" s="60"/>
      <c r="D66" s="43">
        <v>202671.78</v>
      </c>
      <c r="E66" s="43"/>
    </row>
    <row r="67" spans="1:9" ht="18.75">
      <c r="A67" s="44" t="s">
        <v>55</v>
      </c>
      <c r="B67" s="45"/>
      <c r="C67" s="46"/>
      <c r="D67" s="43">
        <v>646.73</v>
      </c>
      <c r="E67" s="43"/>
    </row>
    <row r="68" spans="1:9" ht="18.75">
      <c r="A68" s="58" t="s">
        <v>39</v>
      </c>
      <c r="B68" s="59"/>
      <c r="C68" s="60"/>
      <c r="D68" s="43"/>
      <c r="E68" s="43"/>
    </row>
    <row r="69" spans="1:9" ht="18.75">
      <c r="A69" s="44" t="s">
        <v>56</v>
      </c>
      <c r="B69" s="45"/>
      <c r="C69" s="46"/>
      <c r="D69" s="43"/>
      <c r="E69" s="43"/>
    </row>
    <row r="70" spans="1:9" ht="18.75">
      <c r="A70" s="44" t="s">
        <v>57</v>
      </c>
      <c r="B70" s="45"/>
      <c r="C70" s="46"/>
      <c r="D70" s="43">
        <v>646.73</v>
      </c>
      <c r="E70" s="43"/>
    </row>
    <row r="71" spans="1:9" ht="18.75">
      <c r="A71" s="62" t="s">
        <v>58</v>
      </c>
      <c r="B71" s="63"/>
      <c r="C71" s="64"/>
      <c r="D71" s="43"/>
      <c r="E71" s="43"/>
    </row>
    <row r="72" spans="1:9" ht="18.75">
      <c r="A72" s="65"/>
      <c r="B72" s="66"/>
      <c r="C72" s="67"/>
      <c r="D72" s="43"/>
      <c r="E72" s="43"/>
    </row>
    <row r="73" spans="1:9" ht="18.75">
      <c r="A73" s="39" t="s">
        <v>59</v>
      </c>
      <c r="B73" s="39"/>
      <c r="C73" s="39"/>
      <c r="D73" s="39"/>
      <c r="H73" s="4" t="s">
        <v>60</v>
      </c>
    </row>
    <row r="74" spans="1:9" ht="18.75">
      <c r="A74" s="20" t="s">
        <v>37</v>
      </c>
      <c r="B74" s="68" t="s">
        <v>61</v>
      </c>
      <c r="C74" s="20" t="s">
        <v>62</v>
      </c>
      <c r="D74" s="20" t="s">
        <v>63</v>
      </c>
      <c r="E74" s="20"/>
      <c r="F74" s="20"/>
      <c r="G74" s="20"/>
      <c r="H74" s="20"/>
      <c r="I74" s="20"/>
    </row>
    <row r="75" spans="1:9" ht="18.75">
      <c r="A75" s="20"/>
      <c r="B75" s="69"/>
      <c r="C75" s="20"/>
      <c r="D75" s="70" t="s">
        <v>28</v>
      </c>
      <c r="E75" s="20" t="s">
        <v>29</v>
      </c>
      <c r="F75" s="20"/>
      <c r="G75" s="20"/>
      <c r="H75" s="20"/>
      <c r="I75" s="71"/>
    </row>
    <row r="76" spans="1:9" ht="18.75">
      <c r="A76" s="20"/>
      <c r="B76" s="69"/>
      <c r="C76" s="20"/>
      <c r="D76" s="70"/>
      <c r="E76" s="20" t="s">
        <v>64</v>
      </c>
      <c r="F76" s="20" t="s">
        <v>65</v>
      </c>
      <c r="G76" s="20" t="s">
        <v>66</v>
      </c>
      <c r="H76" s="20" t="s">
        <v>67</v>
      </c>
      <c r="I76" s="20"/>
    </row>
    <row r="77" spans="1:9" s="75" customFormat="1" ht="41.25" customHeight="1">
      <c r="A77" s="20"/>
      <c r="B77" s="72"/>
      <c r="C77" s="20"/>
      <c r="D77" s="70"/>
      <c r="E77" s="20"/>
      <c r="F77" s="20"/>
      <c r="G77" s="20"/>
      <c r="H77" s="73" t="s">
        <v>68</v>
      </c>
      <c r="I77" s="74" t="s">
        <v>69</v>
      </c>
    </row>
    <row r="78" spans="1:9" s="75" customFormat="1" ht="18.75">
      <c r="A78" s="71">
        <v>1</v>
      </c>
      <c r="B78" s="76">
        <v>2</v>
      </c>
      <c r="C78" s="71">
        <v>3</v>
      </c>
      <c r="D78" s="77">
        <v>4</v>
      </c>
      <c r="E78" s="71">
        <v>5</v>
      </c>
      <c r="F78" s="71">
        <v>6</v>
      </c>
      <c r="G78" s="71">
        <v>7</v>
      </c>
      <c r="H78" s="71">
        <v>8</v>
      </c>
      <c r="I78" s="71">
        <v>9</v>
      </c>
    </row>
    <row r="79" spans="1:9" ht="18.75">
      <c r="A79" s="78" t="s">
        <v>70</v>
      </c>
      <c r="B79" s="79">
        <v>100</v>
      </c>
      <c r="C79" s="79" t="s">
        <v>71</v>
      </c>
      <c r="D79" s="80">
        <f>E79+F79+G79+H79</f>
        <v>7369563.2800000003</v>
      </c>
      <c r="E79" s="81">
        <f>E82</f>
        <v>2147328</v>
      </c>
      <c r="F79" s="80">
        <f>F86</f>
        <v>0</v>
      </c>
      <c r="G79" s="82">
        <f>G86</f>
        <v>0</v>
      </c>
      <c r="H79" s="83">
        <f>H81+H82+H84+H85+H87+H88</f>
        <v>5222235.28</v>
      </c>
      <c r="I79" s="79">
        <f>I82</f>
        <v>0</v>
      </c>
    </row>
    <row r="80" spans="1:9" ht="18.75">
      <c r="A80" s="78" t="s">
        <v>72</v>
      </c>
      <c r="B80" s="79"/>
      <c r="C80" s="79"/>
      <c r="D80" s="80">
        <f>E80+F80+G80+H80</f>
        <v>0</v>
      </c>
      <c r="E80" s="81"/>
      <c r="F80" s="80"/>
      <c r="G80" s="82"/>
      <c r="H80" s="82"/>
      <c r="I80" s="79"/>
    </row>
    <row r="81" spans="1:10" ht="18.75">
      <c r="A81" s="84" t="s">
        <v>73</v>
      </c>
      <c r="B81" s="79">
        <v>110</v>
      </c>
      <c r="C81" s="79">
        <v>120</v>
      </c>
      <c r="D81" s="80">
        <f>H81</f>
        <v>0</v>
      </c>
      <c r="E81" s="81" t="s">
        <v>71</v>
      </c>
      <c r="F81" s="81" t="s">
        <v>71</v>
      </c>
      <c r="G81" s="81" t="s">
        <v>71</v>
      </c>
      <c r="H81" s="81">
        <f>[1]Выручка!J7-[1]Выручка!N7-[1]Выручка!R7</f>
        <v>0</v>
      </c>
      <c r="I81" s="81" t="s">
        <v>71</v>
      </c>
    </row>
    <row r="82" spans="1:10" ht="18.75">
      <c r="A82" s="84" t="s">
        <v>74</v>
      </c>
      <c r="B82" s="79">
        <v>120</v>
      </c>
      <c r="C82" s="79">
        <v>130</v>
      </c>
      <c r="D82" s="80">
        <f>E82+H82</f>
        <v>7369563.2800000003</v>
      </c>
      <c r="E82" s="81">
        <f>[1]Конс.!G9</f>
        <v>2147328</v>
      </c>
      <c r="F82" s="80" t="s">
        <v>71</v>
      </c>
      <c r="G82" s="79" t="s">
        <v>71</v>
      </c>
      <c r="H82" s="83">
        <f>[1]Конс.!I9+I82</f>
        <v>5222235.28</v>
      </c>
      <c r="I82" s="81">
        <f>[1]Конс.!K11</f>
        <v>0</v>
      </c>
    </row>
    <row r="83" spans="1:10" ht="48">
      <c r="A83" s="85" t="s">
        <v>75</v>
      </c>
      <c r="B83" s="79">
        <v>121</v>
      </c>
      <c r="C83" s="79">
        <v>130</v>
      </c>
      <c r="D83" s="80">
        <f>H83</f>
        <v>0</v>
      </c>
      <c r="E83" s="81"/>
      <c r="F83" s="80"/>
      <c r="G83" s="79"/>
      <c r="H83" s="83">
        <f>'[1]ВБ 1'!E10+'[1]ВБ 1'!E11</f>
        <v>0</v>
      </c>
      <c r="I83" s="81"/>
    </row>
    <row r="84" spans="1:10" ht="37.5">
      <c r="A84" s="84" t="s">
        <v>76</v>
      </c>
      <c r="B84" s="79">
        <v>130</v>
      </c>
      <c r="C84" s="79"/>
      <c r="D84" s="80">
        <f>H84</f>
        <v>0</v>
      </c>
      <c r="E84" s="81" t="s">
        <v>71</v>
      </c>
      <c r="F84" s="80" t="s">
        <v>71</v>
      </c>
      <c r="G84" s="82" t="s">
        <v>71</v>
      </c>
      <c r="H84" s="86">
        <f>[1]Выручка!J77-[1]Выручка!N77-[1]Выручка!R77</f>
        <v>0</v>
      </c>
      <c r="I84" s="79" t="s">
        <v>71</v>
      </c>
    </row>
    <row r="85" spans="1:10" ht="93.75">
      <c r="A85" s="84" t="s">
        <v>77</v>
      </c>
      <c r="B85" s="79">
        <v>140</v>
      </c>
      <c r="C85" s="79"/>
      <c r="D85" s="80">
        <f>+H85</f>
        <v>0</v>
      </c>
      <c r="E85" s="81" t="s">
        <v>71</v>
      </c>
      <c r="F85" s="80" t="s">
        <v>71</v>
      </c>
      <c r="G85" s="82" t="s">
        <v>71</v>
      </c>
      <c r="H85" s="86">
        <f>[1]Выручка!J78-[1]Выручка!N78-[1]Выручка!R78</f>
        <v>0</v>
      </c>
      <c r="I85" s="79" t="s">
        <v>71</v>
      </c>
    </row>
    <row r="86" spans="1:10" ht="37.5">
      <c r="A86" s="84" t="s">
        <v>78</v>
      </c>
      <c r="B86" s="79">
        <v>150</v>
      </c>
      <c r="C86" s="79"/>
      <c r="D86" s="80">
        <f>F86+G86</f>
        <v>0</v>
      </c>
      <c r="E86" s="81" t="s">
        <v>71</v>
      </c>
      <c r="F86" s="80"/>
      <c r="G86" s="82"/>
      <c r="H86" s="82" t="s">
        <v>71</v>
      </c>
      <c r="I86" s="79" t="s">
        <v>71</v>
      </c>
    </row>
    <row r="87" spans="1:10" ht="18.75">
      <c r="A87" s="84" t="s">
        <v>79</v>
      </c>
      <c r="B87" s="79">
        <v>160</v>
      </c>
      <c r="C87" s="79">
        <v>180</v>
      </c>
      <c r="D87" s="80">
        <f>H87</f>
        <v>0</v>
      </c>
      <c r="E87" s="81" t="s">
        <v>71</v>
      </c>
      <c r="F87" s="80" t="s">
        <v>71</v>
      </c>
      <c r="G87" s="82" t="s">
        <v>71</v>
      </c>
      <c r="H87" s="86">
        <f>[1]Выручка!J82-[1]Выручка!N82-[1]Выручка!R82</f>
        <v>0</v>
      </c>
      <c r="I87" s="79" t="s">
        <v>71</v>
      </c>
    </row>
    <row r="88" spans="1:10" ht="18.75">
      <c r="A88" s="84" t="s">
        <v>80</v>
      </c>
      <c r="B88" s="79">
        <v>180</v>
      </c>
      <c r="C88" s="79"/>
      <c r="D88" s="80">
        <f>H88</f>
        <v>0</v>
      </c>
      <c r="E88" s="81" t="s">
        <v>71</v>
      </c>
      <c r="F88" s="80" t="s">
        <v>71</v>
      </c>
      <c r="G88" s="82" t="s">
        <v>71</v>
      </c>
      <c r="H88" s="86">
        <f>[1]Выручка!J79-[1]Выручка!N79-[1]Выручка!R79</f>
        <v>0</v>
      </c>
      <c r="I88" s="79" t="s">
        <v>71</v>
      </c>
    </row>
    <row r="89" spans="1:10" ht="18.75">
      <c r="A89" s="78" t="s">
        <v>81</v>
      </c>
      <c r="B89" s="87"/>
      <c r="C89" s="88"/>
      <c r="D89" s="80">
        <f>E89+F89+G89+H89</f>
        <v>7955218.21</v>
      </c>
      <c r="E89" s="81">
        <f>E91+E95+E102+E96+E104+E107</f>
        <v>2522772.21</v>
      </c>
      <c r="F89" s="81">
        <f>F91+F95+F102+F96+F104+F107</f>
        <v>0</v>
      </c>
      <c r="G89" s="81">
        <f>G91+G95+G102+G96+G104+G107</f>
        <v>0</v>
      </c>
      <c r="H89" s="81">
        <f>H91+H95+H102+H96+H104+H107</f>
        <v>5432446</v>
      </c>
      <c r="I89" s="81">
        <f>I91+I95+I102+I96+I104+I107</f>
        <v>0</v>
      </c>
      <c r="J89" s="89"/>
    </row>
    <row r="90" spans="1:10" ht="18.75">
      <c r="A90" s="71" t="s">
        <v>82</v>
      </c>
      <c r="B90" s="71"/>
      <c r="C90" s="71"/>
      <c r="D90" s="80">
        <f>E90+F90+G90+H90</f>
        <v>0</v>
      </c>
      <c r="E90" s="81"/>
      <c r="F90" s="80"/>
      <c r="G90" s="82"/>
      <c r="H90" s="82"/>
      <c r="I90" s="79"/>
    </row>
    <row r="91" spans="1:10" ht="18.75">
      <c r="A91" s="90" t="s">
        <v>83</v>
      </c>
      <c r="B91" s="71">
        <v>210</v>
      </c>
      <c r="C91" s="71"/>
      <c r="D91" s="80">
        <f t="shared" ref="D91:D121" si="0">E91+F91+G91+H91</f>
        <v>5742219</v>
      </c>
      <c r="E91" s="81">
        <f>[1]Конс.!G14</f>
        <v>1584272</v>
      </c>
      <c r="F91" s="80"/>
      <c r="G91" s="83">
        <f>[1]Конс.!E14</f>
        <v>0</v>
      </c>
      <c r="H91" s="83">
        <f>[1]Конс.!H14</f>
        <v>4157947</v>
      </c>
      <c r="I91" s="83">
        <f>[1]Конс.!K14</f>
        <v>0</v>
      </c>
    </row>
    <row r="92" spans="1:10" ht="18.75">
      <c r="A92" s="91" t="s">
        <v>84</v>
      </c>
      <c r="B92" s="71">
        <v>211</v>
      </c>
      <c r="C92" s="71">
        <v>111</v>
      </c>
      <c r="D92" s="80">
        <f t="shared" si="0"/>
        <v>4419755</v>
      </c>
      <c r="E92" s="81">
        <f>[1]Конс.!G15</f>
        <v>1216800</v>
      </c>
      <c r="F92" s="80"/>
      <c r="G92" s="83">
        <f>[1]Конс.!E15</f>
        <v>0</v>
      </c>
      <c r="H92" s="83">
        <f>[1]Конс.!H15</f>
        <v>3202955</v>
      </c>
      <c r="I92" s="83">
        <f>[1]Конс.!K15</f>
        <v>0</v>
      </c>
    </row>
    <row r="93" spans="1:10" ht="37.5">
      <c r="A93" s="91" t="s">
        <v>85</v>
      </c>
      <c r="B93" s="71"/>
      <c r="C93" s="71">
        <v>112</v>
      </c>
      <c r="D93" s="80">
        <f t="shared" si="0"/>
        <v>12000</v>
      </c>
      <c r="E93" s="81">
        <f>[1]Конс.!G16</f>
        <v>0</v>
      </c>
      <c r="F93" s="80"/>
      <c r="G93" s="83"/>
      <c r="H93" s="83">
        <f>[1]Конс.!H16</f>
        <v>12000</v>
      </c>
      <c r="I93" s="83"/>
    </row>
    <row r="94" spans="1:10" ht="75">
      <c r="A94" s="91" t="s">
        <v>86</v>
      </c>
      <c r="B94" s="71"/>
      <c r="C94" s="71">
        <v>119</v>
      </c>
      <c r="D94" s="80">
        <f t="shared" si="0"/>
        <v>1310464</v>
      </c>
      <c r="E94" s="81">
        <f>+[1]Конс.!G17</f>
        <v>367472</v>
      </c>
      <c r="F94" s="80"/>
      <c r="G94" s="83">
        <f>+[1]Конс.!E17</f>
        <v>0</v>
      </c>
      <c r="H94" s="83">
        <f>+[1]Конс.!H17</f>
        <v>942992</v>
      </c>
      <c r="I94" s="83">
        <f>+[1]Конс.!K17</f>
        <v>0</v>
      </c>
      <c r="J94" s="89"/>
    </row>
    <row r="95" spans="1:10" ht="37.5">
      <c r="A95" s="92" t="s">
        <v>87</v>
      </c>
      <c r="B95" s="71">
        <v>220</v>
      </c>
      <c r="C95" s="71">
        <v>119</v>
      </c>
      <c r="D95" s="80">
        <f t="shared" si="0"/>
        <v>0</v>
      </c>
      <c r="E95" s="81"/>
      <c r="F95" s="80"/>
      <c r="G95" s="82"/>
      <c r="H95" s="83">
        <f>[1]Конс.!H18</f>
        <v>0</v>
      </c>
      <c r="I95" s="82"/>
    </row>
    <row r="96" spans="1:10" ht="37.5">
      <c r="A96" s="92" t="s">
        <v>88</v>
      </c>
      <c r="B96" s="71">
        <v>230</v>
      </c>
      <c r="C96" s="71">
        <v>850</v>
      </c>
      <c r="D96" s="80">
        <f>E96+F96+G96+H96</f>
        <v>85800</v>
      </c>
      <c r="E96" s="81">
        <f>[1]Конс.!G68</f>
        <v>0</v>
      </c>
      <c r="F96" s="80">
        <f>[1]Конс.!E68</f>
        <v>0</v>
      </c>
      <c r="G96" s="83">
        <f>[1]Конс.!F68</f>
        <v>0</v>
      </c>
      <c r="H96" s="83">
        <f>[1]Конс.!I68</f>
        <v>85800</v>
      </c>
      <c r="I96" s="83">
        <f>[1]Конс.!K68</f>
        <v>0</v>
      </c>
    </row>
    <row r="97" spans="1:9" ht="18.75">
      <c r="A97" s="71" t="s">
        <v>39</v>
      </c>
      <c r="B97" s="71"/>
      <c r="C97" s="71"/>
      <c r="D97" s="80">
        <f t="shared" si="0"/>
        <v>0</v>
      </c>
      <c r="E97" s="81"/>
      <c r="F97" s="80"/>
      <c r="G97" s="82"/>
      <c r="H97" s="82"/>
      <c r="I97" s="82"/>
    </row>
    <row r="98" spans="1:9" ht="18.75">
      <c r="A98" s="71" t="s">
        <v>89</v>
      </c>
      <c r="B98" s="71"/>
      <c r="C98" s="71">
        <v>851</v>
      </c>
      <c r="D98" s="80">
        <f t="shared" si="0"/>
        <v>37500</v>
      </c>
      <c r="E98" s="81"/>
      <c r="F98" s="80"/>
      <c r="G98" s="82"/>
      <c r="H98" s="93">
        <v>37500</v>
      </c>
      <c r="I98" s="82"/>
    </row>
    <row r="99" spans="1:9" ht="18.75">
      <c r="A99" s="71" t="s">
        <v>90</v>
      </c>
      <c r="B99" s="71"/>
      <c r="C99" s="71">
        <v>851</v>
      </c>
      <c r="D99" s="80">
        <f t="shared" si="0"/>
        <v>21700</v>
      </c>
      <c r="E99" s="81"/>
      <c r="F99" s="80"/>
      <c r="G99" s="82"/>
      <c r="H99" s="93">
        <v>21700</v>
      </c>
      <c r="I99" s="82"/>
    </row>
    <row r="100" spans="1:9" ht="18.75">
      <c r="A100" s="71" t="s">
        <v>91</v>
      </c>
      <c r="B100" s="71"/>
      <c r="C100" s="71">
        <v>852</v>
      </c>
      <c r="D100" s="80">
        <f>E100+F100+G100+H100</f>
        <v>20600</v>
      </c>
      <c r="E100" s="81"/>
      <c r="F100" s="80"/>
      <c r="G100" s="82"/>
      <c r="H100" s="93">
        <v>20600</v>
      </c>
      <c r="I100" s="82"/>
    </row>
    <row r="101" spans="1:9" ht="18.75">
      <c r="A101" s="71" t="s">
        <v>92</v>
      </c>
      <c r="B101" s="94"/>
      <c r="C101" s="71">
        <v>853</v>
      </c>
      <c r="D101" s="80">
        <f>E101+F101+G101+H101</f>
        <v>6000</v>
      </c>
      <c r="E101" s="81"/>
      <c r="F101" s="80"/>
      <c r="G101" s="82"/>
      <c r="H101" s="93">
        <f>[1]Конс.!H73</f>
        <v>6000</v>
      </c>
      <c r="I101" s="82"/>
    </row>
    <row r="102" spans="1:9" ht="37.5">
      <c r="A102" s="92" t="s">
        <v>93</v>
      </c>
      <c r="B102" s="71">
        <v>240</v>
      </c>
      <c r="C102" s="71"/>
      <c r="D102" s="80">
        <f t="shared" si="0"/>
        <v>0</v>
      </c>
      <c r="E102" s="81"/>
      <c r="F102" s="80"/>
      <c r="G102" s="82"/>
      <c r="H102" s="82"/>
      <c r="I102" s="82"/>
    </row>
    <row r="103" spans="1:9" ht="18.75">
      <c r="A103" s="92"/>
      <c r="B103" s="71"/>
      <c r="C103" s="71"/>
      <c r="D103" s="80">
        <f t="shared" si="0"/>
        <v>0</v>
      </c>
      <c r="E103" s="81"/>
      <c r="F103" s="80"/>
      <c r="G103" s="82"/>
      <c r="H103" s="82"/>
      <c r="I103" s="82"/>
    </row>
    <row r="104" spans="1:9" ht="37.5">
      <c r="A104" s="92" t="s">
        <v>94</v>
      </c>
      <c r="B104" s="71">
        <v>250</v>
      </c>
      <c r="C104" s="71">
        <v>831</v>
      </c>
      <c r="D104" s="83">
        <f t="shared" ref="D104:I104" si="1">D105</f>
        <v>0</v>
      </c>
      <c r="E104" s="83">
        <f t="shared" si="1"/>
        <v>0</v>
      </c>
      <c r="F104" s="83">
        <f t="shared" si="1"/>
        <v>0</v>
      </c>
      <c r="G104" s="83">
        <f t="shared" si="1"/>
        <v>0</v>
      </c>
      <c r="H104" s="83">
        <f t="shared" si="1"/>
        <v>0</v>
      </c>
      <c r="I104" s="83">
        <f t="shared" si="1"/>
        <v>0</v>
      </c>
    </row>
    <row r="105" spans="1:9" ht="18.75">
      <c r="A105" s="95" t="s">
        <v>95</v>
      </c>
      <c r="B105" s="71"/>
      <c r="C105" s="71">
        <v>831</v>
      </c>
      <c r="D105" s="80">
        <f>E105+F105+G105+H105</f>
        <v>0</v>
      </c>
      <c r="E105" s="81">
        <f>[1]Конс.!G67</f>
        <v>0</v>
      </c>
      <c r="F105" s="83">
        <f>[1]Конс.!E67</f>
        <v>0</v>
      </c>
      <c r="G105" s="83">
        <f>[1]Конс.!F67</f>
        <v>0</v>
      </c>
      <c r="H105" s="83">
        <f>[1]Конс.!H67</f>
        <v>0</v>
      </c>
      <c r="I105" s="83">
        <f>[1]Конс.!K67</f>
        <v>0</v>
      </c>
    </row>
    <row r="106" spans="1:9" ht="18.75">
      <c r="A106" s="92"/>
      <c r="B106" s="71"/>
      <c r="C106" s="71"/>
      <c r="D106" s="80"/>
      <c r="E106" s="81"/>
      <c r="F106" s="80"/>
      <c r="G106" s="82"/>
      <c r="H106" s="83"/>
      <c r="I106" s="83"/>
    </row>
    <row r="107" spans="1:9" ht="37.5">
      <c r="A107" s="92" t="s">
        <v>96</v>
      </c>
      <c r="B107" s="71">
        <v>260</v>
      </c>
      <c r="C107" s="71" t="s">
        <v>71</v>
      </c>
      <c r="D107" s="83">
        <f t="shared" ref="D107:I107" si="2">D109+D110</f>
        <v>2127199.21</v>
      </c>
      <c r="E107" s="83">
        <f t="shared" si="2"/>
        <v>938500.21</v>
      </c>
      <c r="F107" s="83">
        <f t="shared" si="2"/>
        <v>0</v>
      </c>
      <c r="G107" s="83">
        <f t="shared" si="2"/>
        <v>0</v>
      </c>
      <c r="H107" s="83">
        <f t="shared" si="2"/>
        <v>1188699</v>
      </c>
      <c r="I107" s="83">
        <f t="shared" si="2"/>
        <v>0</v>
      </c>
    </row>
    <row r="108" spans="1:9" ht="18.75">
      <c r="A108" s="92" t="s">
        <v>29</v>
      </c>
      <c r="B108" s="71"/>
      <c r="C108" s="71"/>
      <c r="D108" s="82"/>
      <c r="E108" s="82"/>
      <c r="F108" s="82"/>
      <c r="G108" s="82"/>
      <c r="H108" s="82"/>
      <c r="I108" s="79"/>
    </row>
    <row r="109" spans="1:9" ht="18.75">
      <c r="A109" s="95" t="s">
        <v>97</v>
      </c>
      <c r="B109" s="71"/>
      <c r="C109" s="71">
        <v>244</v>
      </c>
      <c r="D109" s="80">
        <f>E109+F109+G109+H109</f>
        <v>2127199.21</v>
      </c>
      <c r="E109" s="81">
        <f>[1]Конс.!G19</f>
        <v>938500.21</v>
      </c>
      <c r="F109" s="80">
        <f>[1]Конс.!E19</f>
        <v>0</v>
      </c>
      <c r="G109" s="83">
        <f>[1]Конс.!F19</f>
        <v>0</v>
      </c>
      <c r="H109" s="83">
        <f>[1]Конс.!I19</f>
        <v>1188699</v>
      </c>
      <c r="I109" s="83">
        <f>[1]Конс.!K20+[1]Конс.!K32</f>
        <v>0</v>
      </c>
    </row>
    <row r="110" spans="1:9" ht="37.5">
      <c r="A110" s="95" t="s">
        <v>98</v>
      </c>
      <c r="B110" s="71"/>
      <c r="C110" s="71">
        <v>400</v>
      </c>
      <c r="D110" s="80">
        <f>[1]Конс.!D38</f>
        <v>0</v>
      </c>
      <c r="E110" s="81">
        <f>[1]Конс.!G38</f>
        <v>0</v>
      </c>
      <c r="F110" s="80">
        <f>[1]Конс.!E38</f>
        <v>0</v>
      </c>
      <c r="G110" s="83">
        <f>[1]Конс.!F38</f>
        <v>0</v>
      </c>
      <c r="H110" s="83">
        <f>[1]Конс.!H38</f>
        <v>0</v>
      </c>
      <c r="I110" s="83">
        <f>[1]Конс.!K38</f>
        <v>0</v>
      </c>
    </row>
    <row r="111" spans="1:9" ht="18.75">
      <c r="A111" s="92"/>
      <c r="B111" s="71"/>
      <c r="C111" s="71"/>
      <c r="D111" s="80">
        <f t="shared" si="0"/>
        <v>0</v>
      </c>
      <c r="E111" s="81"/>
      <c r="F111" s="80"/>
      <c r="G111" s="82"/>
      <c r="H111" s="82"/>
      <c r="I111" s="79"/>
    </row>
    <row r="112" spans="1:9" ht="37.5">
      <c r="A112" s="92" t="s">
        <v>99</v>
      </c>
      <c r="B112" s="71">
        <v>300</v>
      </c>
      <c r="C112" s="71" t="s">
        <v>71</v>
      </c>
      <c r="D112" s="80">
        <f t="shared" si="0"/>
        <v>0</v>
      </c>
      <c r="E112" s="81"/>
      <c r="F112" s="80"/>
      <c r="G112" s="82"/>
      <c r="H112" s="82"/>
      <c r="I112" s="79"/>
    </row>
    <row r="113" spans="1:9" ht="18.75">
      <c r="A113" s="92" t="s">
        <v>39</v>
      </c>
      <c r="B113" s="71">
        <v>310</v>
      </c>
      <c r="C113" s="71"/>
      <c r="D113" s="80">
        <f t="shared" si="0"/>
        <v>0</v>
      </c>
      <c r="E113" s="81"/>
      <c r="F113" s="80"/>
      <c r="G113" s="82"/>
      <c r="H113" s="82"/>
      <c r="I113" s="79"/>
    </row>
    <row r="114" spans="1:9" ht="18.75">
      <c r="A114" s="92" t="s">
        <v>100</v>
      </c>
      <c r="B114" s="71"/>
      <c r="C114" s="71"/>
      <c r="D114" s="80">
        <f t="shared" si="0"/>
        <v>0</v>
      </c>
      <c r="E114" s="81"/>
      <c r="F114" s="80"/>
      <c r="G114" s="82"/>
      <c r="H114" s="82"/>
      <c r="I114" s="79"/>
    </row>
    <row r="115" spans="1:9" ht="18.75">
      <c r="A115" s="92" t="s">
        <v>101</v>
      </c>
      <c r="B115" s="71">
        <v>320</v>
      </c>
      <c r="C115" s="71"/>
      <c r="D115" s="80">
        <f t="shared" si="0"/>
        <v>0</v>
      </c>
      <c r="E115" s="81"/>
      <c r="F115" s="80"/>
      <c r="G115" s="82"/>
      <c r="H115" s="82"/>
      <c r="I115" s="79"/>
    </row>
    <row r="116" spans="1:9" ht="18.75">
      <c r="A116" s="92" t="s">
        <v>102</v>
      </c>
      <c r="B116" s="71">
        <v>400</v>
      </c>
      <c r="C116" s="71"/>
      <c r="D116" s="80">
        <f t="shared" si="0"/>
        <v>0</v>
      </c>
      <c r="E116" s="81"/>
      <c r="F116" s="80"/>
      <c r="G116" s="82"/>
      <c r="H116" s="82"/>
      <c r="I116" s="79"/>
    </row>
    <row r="117" spans="1:9" ht="18.75">
      <c r="A117" s="92" t="s">
        <v>39</v>
      </c>
      <c r="B117" s="71"/>
      <c r="C117" s="71"/>
      <c r="D117" s="80">
        <f t="shared" si="0"/>
        <v>0</v>
      </c>
      <c r="E117" s="81"/>
      <c r="F117" s="80"/>
      <c r="G117" s="82"/>
      <c r="H117" s="82"/>
      <c r="I117" s="79"/>
    </row>
    <row r="118" spans="1:9" ht="18.75">
      <c r="A118" s="92" t="s">
        <v>103</v>
      </c>
      <c r="B118" s="71">
        <v>410</v>
      </c>
      <c r="C118" s="71"/>
      <c r="D118" s="80">
        <f t="shared" si="0"/>
        <v>0</v>
      </c>
      <c r="E118" s="81"/>
      <c r="F118" s="80"/>
      <c r="G118" s="82"/>
      <c r="H118" s="82"/>
      <c r="I118" s="79"/>
    </row>
    <row r="119" spans="1:9" ht="18.75">
      <c r="A119" s="92" t="s">
        <v>104</v>
      </c>
      <c r="B119" s="71">
        <v>420</v>
      </c>
      <c r="C119" s="71"/>
      <c r="D119" s="80">
        <f t="shared" si="0"/>
        <v>0</v>
      </c>
      <c r="E119" s="81"/>
      <c r="F119" s="80"/>
      <c r="G119" s="82"/>
      <c r="H119" s="82"/>
      <c r="I119" s="79"/>
    </row>
    <row r="120" spans="1:9" ht="18.75">
      <c r="A120" s="92" t="s">
        <v>105</v>
      </c>
      <c r="B120" s="71">
        <v>500</v>
      </c>
      <c r="C120" s="71" t="s">
        <v>71</v>
      </c>
      <c r="D120" s="80">
        <f t="shared" si="0"/>
        <v>585654.93000000005</v>
      </c>
      <c r="E120" s="81">
        <f>[1]Конс.!G8</f>
        <v>375444.21</v>
      </c>
      <c r="F120" s="80"/>
      <c r="G120" s="82"/>
      <c r="H120" s="83">
        <f>[1]Конс.!H8</f>
        <v>210210.72</v>
      </c>
      <c r="I120" s="83">
        <f>[1]Конс.!K8</f>
        <v>0</v>
      </c>
    </row>
    <row r="121" spans="1:9" ht="18.75">
      <c r="A121" s="92" t="s">
        <v>106</v>
      </c>
      <c r="B121" s="71">
        <v>600</v>
      </c>
      <c r="C121" s="71" t="s">
        <v>71</v>
      </c>
      <c r="D121" s="80">
        <f t="shared" si="0"/>
        <v>0</v>
      </c>
      <c r="E121" s="81"/>
      <c r="F121" s="80"/>
      <c r="G121" s="82"/>
      <c r="H121" s="83">
        <f>[1]Конс.!H75</f>
        <v>0</v>
      </c>
      <c r="I121" s="83">
        <f>[1]Конс.!K75</f>
        <v>0</v>
      </c>
    </row>
    <row r="122" spans="1:9" s="41" customFormat="1" ht="18.75">
      <c r="A122" s="96"/>
      <c r="B122" s="97"/>
      <c r="C122" s="98"/>
      <c r="D122" s="99"/>
      <c r="E122" s="100"/>
      <c r="F122" s="99"/>
      <c r="I122" s="97"/>
    </row>
    <row r="123" spans="1:9" s="41" customFormat="1" ht="18.75">
      <c r="A123" s="96"/>
      <c r="B123" s="97"/>
      <c r="C123" s="98"/>
      <c r="D123" s="99"/>
      <c r="E123" s="100"/>
      <c r="F123" s="99"/>
      <c r="H123" s="4" t="s">
        <v>107</v>
      </c>
      <c r="I123" s="97"/>
    </row>
    <row r="124" spans="1:9" s="41" customFormat="1" ht="18.75">
      <c r="A124" s="39" t="s">
        <v>108</v>
      </c>
      <c r="B124" s="39"/>
      <c r="C124" s="39"/>
      <c r="D124" s="39"/>
      <c r="E124" s="100"/>
      <c r="F124" s="99"/>
      <c r="H124" s="4"/>
      <c r="I124" s="97"/>
    </row>
    <row r="125" spans="1:9" s="41" customFormat="1" ht="18.75">
      <c r="A125" s="96"/>
      <c r="B125" s="97"/>
      <c r="C125" s="98"/>
      <c r="D125" s="99"/>
      <c r="E125" s="100"/>
      <c r="F125" s="99"/>
      <c r="H125" s="4"/>
      <c r="I125" s="97"/>
    </row>
    <row r="126" spans="1:9" s="41" customFormat="1" ht="18.75">
      <c r="A126" s="20" t="s">
        <v>37</v>
      </c>
      <c r="B126" s="43" t="s">
        <v>61</v>
      </c>
      <c r="C126" s="20" t="s">
        <v>109</v>
      </c>
      <c r="D126" s="101" t="s">
        <v>110</v>
      </c>
      <c r="E126" s="101"/>
      <c r="F126" s="101"/>
      <c r="G126" s="101"/>
      <c r="H126" s="101"/>
      <c r="I126" s="101"/>
    </row>
    <row r="127" spans="1:9" ht="18.75">
      <c r="A127" s="20"/>
      <c r="B127" s="43"/>
      <c r="C127" s="20"/>
      <c r="D127" s="102" t="s">
        <v>111</v>
      </c>
      <c r="E127" s="102"/>
      <c r="F127" s="102" t="s">
        <v>29</v>
      </c>
      <c r="G127" s="102"/>
      <c r="H127" s="102"/>
      <c r="I127" s="102"/>
    </row>
    <row r="128" spans="1:9" ht="18.75">
      <c r="A128" s="20"/>
      <c r="B128" s="43"/>
      <c r="C128" s="20"/>
      <c r="D128" s="102"/>
      <c r="E128" s="102"/>
      <c r="F128" s="103" t="s">
        <v>112</v>
      </c>
      <c r="G128" s="103"/>
      <c r="H128" s="101" t="s">
        <v>113</v>
      </c>
      <c r="I128" s="101"/>
    </row>
    <row r="129" spans="1:9" ht="18.75">
      <c r="A129" s="71"/>
      <c r="B129" s="79"/>
      <c r="C129" s="71"/>
      <c r="D129" s="104" t="s">
        <v>114</v>
      </c>
      <c r="E129" s="105"/>
      <c r="F129" s="104" t="s">
        <v>114</v>
      </c>
      <c r="G129" s="105"/>
      <c r="H129" s="104" t="s">
        <v>114</v>
      </c>
      <c r="I129" s="105"/>
    </row>
    <row r="130" spans="1:9" ht="37.5">
      <c r="A130" s="92" t="s">
        <v>115</v>
      </c>
      <c r="B130" s="106" t="s">
        <v>116</v>
      </c>
      <c r="C130" s="71" t="s">
        <v>71</v>
      </c>
      <c r="D130" s="102">
        <f>D131+D133</f>
        <v>2127199.21</v>
      </c>
      <c r="E130" s="102"/>
      <c r="F130" s="102">
        <f>F131+F133</f>
        <v>0</v>
      </c>
      <c r="G130" s="102"/>
      <c r="H130" s="102">
        <f>H131+H133</f>
        <v>2127199.21</v>
      </c>
      <c r="I130" s="102"/>
    </row>
    <row r="131" spans="1:9" ht="56.25">
      <c r="A131" s="92" t="s">
        <v>117</v>
      </c>
      <c r="B131" s="106" t="s">
        <v>118</v>
      </c>
      <c r="C131" s="71" t="s">
        <v>71</v>
      </c>
      <c r="D131" s="102">
        <f>29664+44141+116000+6800+1600+63100+115000+92000</f>
        <v>468305</v>
      </c>
      <c r="E131" s="102"/>
      <c r="F131" s="102"/>
      <c r="G131" s="102"/>
      <c r="H131" s="102">
        <f>D131</f>
        <v>468305</v>
      </c>
      <c r="I131" s="102"/>
    </row>
    <row r="132" spans="1:9" ht="18.75">
      <c r="A132" s="92"/>
      <c r="B132" s="106"/>
      <c r="C132" s="71"/>
      <c r="D132" s="102"/>
      <c r="E132" s="102"/>
      <c r="F132" s="102"/>
      <c r="G132" s="102"/>
      <c r="H132" s="43"/>
      <c r="I132" s="43"/>
    </row>
    <row r="133" spans="1:9" ht="37.5">
      <c r="A133" s="92" t="s">
        <v>119</v>
      </c>
      <c r="B133" s="106" t="s">
        <v>120</v>
      </c>
      <c r="C133" s="71">
        <v>2016</v>
      </c>
      <c r="D133" s="102">
        <f>D109-D131</f>
        <v>1658894.21</v>
      </c>
      <c r="E133" s="102"/>
      <c r="F133" s="102"/>
      <c r="G133" s="102"/>
      <c r="H133" s="102">
        <f>D133</f>
        <v>1658894.21</v>
      </c>
      <c r="I133" s="102"/>
    </row>
    <row r="134" spans="1:9" ht="18.75">
      <c r="A134" s="92"/>
      <c r="B134" s="106"/>
      <c r="C134" s="71"/>
      <c r="D134" s="102"/>
      <c r="E134" s="102"/>
      <c r="F134" s="102"/>
      <c r="G134" s="102"/>
      <c r="H134" s="43"/>
      <c r="I134" s="43"/>
    </row>
    <row r="135" spans="1:9" s="41" customFormat="1" ht="18.75">
      <c r="A135" s="107"/>
      <c r="B135" s="107"/>
      <c r="C135" s="107"/>
      <c r="D135" s="108"/>
      <c r="E135" s="108"/>
      <c r="F135" s="108"/>
      <c r="G135" s="108"/>
      <c r="H135" s="109"/>
      <c r="I135" s="109"/>
    </row>
    <row r="136" spans="1:9" s="41" customFormat="1" ht="18.75">
      <c r="A136" s="110"/>
      <c r="B136" s="110"/>
      <c r="C136" s="110"/>
      <c r="D136" s="108"/>
      <c r="E136" s="108"/>
      <c r="F136" s="108" t="s">
        <v>121</v>
      </c>
      <c r="G136" s="108"/>
      <c r="H136" s="109"/>
      <c r="I136" s="109"/>
    </row>
    <row r="137" spans="1:9" s="41" customFormat="1" ht="18.75">
      <c r="A137" s="111" t="s">
        <v>122</v>
      </c>
      <c r="B137" s="111"/>
      <c r="C137" s="111"/>
      <c r="D137" s="111"/>
      <c r="E137" s="111"/>
      <c r="F137" s="99"/>
      <c r="G137" s="99"/>
      <c r="H137" s="97"/>
      <c r="I137" s="97"/>
    </row>
    <row r="138" spans="1:9" s="41" customFormat="1" ht="18.75">
      <c r="A138" s="98"/>
      <c r="B138" s="98"/>
      <c r="C138" s="98"/>
      <c r="D138" s="98"/>
      <c r="E138" s="98"/>
      <c r="F138" s="99"/>
      <c r="G138" s="99"/>
      <c r="H138" s="97"/>
      <c r="I138" s="97"/>
    </row>
    <row r="139" spans="1:9" s="41" customFormat="1" ht="18.75">
      <c r="A139" s="90" t="s">
        <v>37</v>
      </c>
      <c r="B139" s="90" t="s">
        <v>61</v>
      </c>
      <c r="C139" s="20" t="s">
        <v>123</v>
      </c>
      <c r="D139" s="20"/>
      <c r="E139" s="98"/>
      <c r="F139" s="99"/>
      <c r="G139" s="99"/>
      <c r="H139" s="97"/>
      <c r="I139" s="97"/>
    </row>
    <row r="140" spans="1:9" s="41" customFormat="1" ht="18.75">
      <c r="A140" s="71">
        <v>1</v>
      </c>
      <c r="B140" s="71">
        <v>2</v>
      </c>
      <c r="C140" s="112">
        <v>3</v>
      </c>
      <c r="D140" s="113"/>
      <c r="E140" s="98"/>
      <c r="F140" s="99"/>
      <c r="G140" s="99"/>
      <c r="H140" s="97"/>
      <c r="I140" s="97"/>
    </row>
    <row r="141" spans="1:9" s="41" customFormat="1" ht="18.75">
      <c r="A141" s="90" t="s">
        <v>105</v>
      </c>
      <c r="B141" s="106" t="s">
        <v>124</v>
      </c>
      <c r="C141" s="112"/>
      <c r="D141" s="113"/>
      <c r="E141" s="98"/>
      <c r="F141" s="99"/>
      <c r="G141" s="99"/>
      <c r="H141" s="97"/>
      <c r="I141" s="97"/>
    </row>
    <row r="142" spans="1:9" s="41" customFormat="1" ht="18.75">
      <c r="A142" s="90" t="s">
        <v>106</v>
      </c>
      <c r="B142" s="106" t="s">
        <v>125</v>
      </c>
      <c r="C142" s="112"/>
      <c r="D142" s="113"/>
      <c r="E142" s="98"/>
      <c r="F142" s="99"/>
      <c r="G142" s="99"/>
      <c r="H142" s="97"/>
      <c r="I142" s="97"/>
    </row>
    <row r="143" spans="1:9" s="41" customFormat="1" ht="18.75">
      <c r="A143" s="90" t="s">
        <v>126</v>
      </c>
      <c r="B143" s="106" t="s">
        <v>127</v>
      </c>
      <c r="C143" s="112"/>
      <c r="D143" s="113"/>
      <c r="E143" s="98"/>
      <c r="F143" s="99"/>
      <c r="G143" s="99"/>
      <c r="H143" s="97"/>
      <c r="I143" s="97"/>
    </row>
    <row r="144" spans="1:9" s="41" customFormat="1" ht="18.75">
      <c r="A144" s="90" t="s">
        <v>128</v>
      </c>
      <c r="B144" s="106" t="s">
        <v>129</v>
      </c>
      <c r="C144" s="112"/>
      <c r="D144" s="113"/>
      <c r="E144" s="98"/>
      <c r="F144" s="99"/>
      <c r="G144" s="99"/>
      <c r="H144" s="97"/>
      <c r="I144" s="97"/>
    </row>
    <row r="145" spans="1:9" s="41" customFormat="1" ht="18.75">
      <c r="A145" s="114"/>
      <c r="B145" s="115"/>
      <c r="C145" s="98"/>
      <c r="D145" s="98"/>
      <c r="E145" s="98"/>
      <c r="F145" s="99"/>
      <c r="G145" s="99"/>
      <c r="H145" s="97"/>
      <c r="I145" s="97"/>
    </row>
    <row r="146" spans="1:9" s="41" customFormat="1" ht="18.75">
      <c r="A146" s="98"/>
      <c r="B146" s="98"/>
      <c r="C146" s="98"/>
      <c r="D146" s="98"/>
      <c r="E146" s="98" t="s">
        <v>130</v>
      </c>
      <c r="F146" s="99"/>
      <c r="G146" s="99"/>
      <c r="H146" s="97"/>
      <c r="I146" s="97"/>
    </row>
    <row r="147" spans="1:9" s="41" customFormat="1" ht="18.75">
      <c r="A147" s="116" t="s">
        <v>131</v>
      </c>
      <c r="B147" s="116"/>
      <c r="C147" s="116"/>
      <c r="D147" s="116"/>
      <c r="E147" s="98"/>
      <c r="F147" s="99"/>
      <c r="G147" s="99"/>
      <c r="H147" s="97"/>
      <c r="I147" s="97"/>
    </row>
    <row r="148" spans="1:9" s="41" customFormat="1" ht="18.75">
      <c r="A148" s="90" t="s">
        <v>37</v>
      </c>
      <c r="B148" s="90" t="s">
        <v>61</v>
      </c>
      <c r="C148" s="20" t="s">
        <v>132</v>
      </c>
      <c r="D148" s="20"/>
      <c r="E148" s="99"/>
      <c r="F148" s="99"/>
      <c r="G148" s="99"/>
      <c r="H148" s="97"/>
      <c r="I148" s="97"/>
    </row>
    <row r="149" spans="1:9" s="41" customFormat="1" ht="18.75">
      <c r="A149" s="71">
        <v>1</v>
      </c>
      <c r="B149" s="71">
        <v>2</v>
      </c>
      <c r="C149" s="112">
        <v>3</v>
      </c>
      <c r="D149" s="113"/>
      <c r="E149" s="99"/>
      <c r="F149" s="99"/>
      <c r="G149" s="99"/>
      <c r="H149" s="97"/>
      <c r="I149" s="97"/>
    </row>
    <row r="150" spans="1:9" s="41" customFormat="1" ht="37.5">
      <c r="A150" s="90" t="s">
        <v>133</v>
      </c>
      <c r="B150" s="106" t="s">
        <v>124</v>
      </c>
      <c r="C150" s="112"/>
      <c r="D150" s="113"/>
      <c r="E150" s="99"/>
      <c r="F150" s="99"/>
      <c r="G150" s="99"/>
      <c r="H150" s="97"/>
      <c r="I150" s="97"/>
    </row>
    <row r="151" spans="1:9" s="41" customFormat="1" ht="112.5">
      <c r="A151" s="90" t="s">
        <v>134</v>
      </c>
      <c r="B151" s="106" t="s">
        <v>125</v>
      </c>
      <c r="C151" s="112"/>
      <c r="D151" s="113"/>
      <c r="E151" s="99"/>
      <c r="F151" s="99"/>
      <c r="G151" s="99"/>
      <c r="H151" s="97"/>
      <c r="I151" s="97"/>
    </row>
    <row r="152" spans="1:9" s="41" customFormat="1" ht="37.5">
      <c r="A152" s="90" t="s">
        <v>135</v>
      </c>
      <c r="B152" s="106" t="s">
        <v>127</v>
      </c>
      <c r="C152" s="112"/>
      <c r="D152" s="113"/>
      <c r="E152" s="99"/>
      <c r="F152" s="99"/>
      <c r="G152" s="99"/>
      <c r="H152" s="97"/>
      <c r="I152" s="97"/>
    </row>
    <row r="153" spans="1:9" s="41" customFormat="1" ht="18.75">
      <c r="A153" s="114"/>
      <c r="B153" s="114"/>
      <c r="C153" s="114"/>
      <c r="D153" s="99"/>
      <c r="E153" s="99"/>
      <c r="F153" s="99"/>
      <c r="G153" s="99"/>
      <c r="H153" s="97"/>
      <c r="I153" s="97"/>
    </row>
    <row r="154" spans="1:9" s="120" customFormat="1" ht="18.75">
      <c r="A154" s="117" t="s">
        <v>136</v>
      </c>
      <c r="B154" s="40"/>
      <c r="C154" s="118"/>
      <c r="D154" s="119" t="s">
        <v>137</v>
      </c>
      <c r="E154" s="119"/>
      <c r="F154" s="117"/>
      <c r="G154" s="119"/>
      <c r="I154" s="121"/>
    </row>
    <row r="155" spans="1:9" s="120" customFormat="1" ht="18.75">
      <c r="A155" s="122" t="s">
        <v>138</v>
      </c>
      <c r="B155" s="122"/>
      <c r="C155" s="121"/>
      <c r="D155" s="123" t="s">
        <v>139</v>
      </c>
      <c r="F155" s="124"/>
      <c r="I155" s="125"/>
    </row>
    <row r="157" spans="1:9" s="126" customFormat="1">
      <c r="A157" s="4" t="s">
        <v>140</v>
      </c>
      <c r="B157" s="3"/>
      <c r="C157" s="122"/>
      <c r="I157" s="122"/>
    </row>
    <row r="158" spans="1:9" s="126" customFormat="1" ht="31.5">
      <c r="A158" s="4" t="s">
        <v>141</v>
      </c>
      <c r="B158" s="3"/>
      <c r="C158" s="127" t="s">
        <v>142</v>
      </c>
      <c r="D158" s="128" t="s">
        <v>143</v>
      </c>
      <c r="E158" s="127"/>
      <c r="I158" s="122"/>
    </row>
    <row r="159" spans="1:9" s="126" customFormat="1">
      <c r="A159" s="4"/>
      <c r="B159" s="3"/>
      <c r="C159" s="122" t="s">
        <v>138</v>
      </c>
      <c r="D159" s="123" t="s">
        <v>139</v>
      </c>
      <c r="I159" s="122"/>
    </row>
    <row r="160" spans="1:9" s="126" customFormat="1">
      <c r="A160" s="4"/>
      <c r="B160" s="3"/>
      <c r="C160" s="122"/>
      <c r="I160" s="122"/>
    </row>
    <row r="161" spans="1:9" s="126" customFormat="1">
      <c r="A161" s="4" t="s">
        <v>144</v>
      </c>
      <c r="B161" s="3"/>
      <c r="C161" s="122"/>
      <c r="I161" s="122"/>
    </row>
    <row r="162" spans="1:9" s="1" customFormat="1">
      <c r="A162" s="4" t="s">
        <v>145</v>
      </c>
      <c r="B162" s="3"/>
      <c r="C162" s="2"/>
      <c r="H162" s="126"/>
      <c r="I162" s="2"/>
    </row>
    <row r="163" spans="1:9" s="1" customFormat="1">
      <c r="A163" s="4"/>
      <c r="B163" s="3"/>
      <c r="C163" s="2"/>
      <c r="H163" s="126"/>
      <c r="I163" s="2"/>
    </row>
    <row r="164" spans="1:9" s="1" customFormat="1">
      <c r="A164" s="4" t="s">
        <v>146</v>
      </c>
      <c r="B164" s="3"/>
      <c r="C164" s="2"/>
      <c r="H164" s="126"/>
      <c r="I164" s="2"/>
    </row>
    <row r="165" spans="1:9" s="130" customFormat="1" ht="18.75">
      <c r="A165" s="4"/>
      <c r="B165" s="129"/>
      <c r="C165" s="118"/>
      <c r="H165" s="120"/>
      <c r="I165" s="118"/>
    </row>
    <row r="166" spans="1:9" s="130" customFormat="1" ht="18.75">
      <c r="A166" s="131" t="s">
        <v>147</v>
      </c>
      <c r="B166" s="129"/>
      <c r="C166" s="118"/>
      <c r="H166" s="120"/>
      <c r="I166" s="118"/>
    </row>
  </sheetData>
  <mergeCells count="267">
    <mergeCell ref="C152:D152"/>
    <mergeCell ref="C144:D144"/>
    <mergeCell ref="A147:D147"/>
    <mergeCell ref="C148:D148"/>
    <mergeCell ref="C149:D149"/>
    <mergeCell ref="C150:D150"/>
    <mergeCell ref="C151:D151"/>
    <mergeCell ref="A137:E137"/>
    <mergeCell ref="C139:D139"/>
    <mergeCell ref="C140:D140"/>
    <mergeCell ref="C141:D141"/>
    <mergeCell ref="C142:D142"/>
    <mergeCell ref="C143:D143"/>
    <mergeCell ref="A135:C135"/>
    <mergeCell ref="D135:E135"/>
    <mergeCell ref="F135:G135"/>
    <mergeCell ref="H135:I135"/>
    <mergeCell ref="A136:C136"/>
    <mergeCell ref="D136:E136"/>
    <mergeCell ref="F136:G136"/>
    <mergeCell ref="H136:I136"/>
    <mergeCell ref="D133:E133"/>
    <mergeCell ref="F133:G133"/>
    <mergeCell ref="H133:I133"/>
    <mergeCell ref="D134:E134"/>
    <mergeCell ref="F134:G134"/>
    <mergeCell ref="H134:I134"/>
    <mergeCell ref="D131:E131"/>
    <mergeCell ref="F131:G131"/>
    <mergeCell ref="H131:I131"/>
    <mergeCell ref="D132:E132"/>
    <mergeCell ref="F132:G132"/>
    <mergeCell ref="H132:I132"/>
    <mergeCell ref="F128:G128"/>
    <mergeCell ref="H128:I128"/>
    <mergeCell ref="D129:E129"/>
    <mergeCell ref="F129:G129"/>
    <mergeCell ref="H129:I129"/>
    <mergeCell ref="D130:E130"/>
    <mergeCell ref="F130:G130"/>
    <mergeCell ref="H130:I130"/>
    <mergeCell ref="F76:F77"/>
    <mergeCell ref="G76:G77"/>
    <mergeCell ref="H76:I76"/>
    <mergeCell ref="A124:D124"/>
    <mergeCell ref="A126:A128"/>
    <mergeCell ref="B126:B128"/>
    <mergeCell ref="C126:C128"/>
    <mergeCell ref="D126:I126"/>
    <mergeCell ref="D127:E128"/>
    <mergeCell ref="F127:I127"/>
    <mergeCell ref="A72:C72"/>
    <mergeCell ref="D72:E72"/>
    <mergeCell ref="A73:D73"/>
    <mergeCell ref="A74:A77"/>
    <mergeCell ref="B74:B77"/>
    <mergeCell ref="C74:C77"/>
    <mergeCell ref="D74:I74"/>
    <mergeCell ref="D75:D77"/>
    <mergeCell ref="E75:H75"/>
    <mergeCell ref="E76:E77"/>
    <mergeCell ref="A69:C69"/>
    <mergeCell ref="D69:E69"/>
    <mergeCell ref="A70:C70"/>
    <mergeCell ref="D70:E70"/>
    <mergeCell ref="A71:C71"/>
    <mergeCell ref="D71:E71"/>
    <mergeCell ref="A66:C66"/>
    <mergeCell ref="D66:E66"/>
    <mergeCell ref="A67:C67"/>
    <mergeCell ref="D67:E67"/>
    <mergeCell ref="A68:C68"/>
    <mergeCell ref="D68:E68"/>
    <mergeCell ref="D61:E61"/>
    <mergeCell ref="D62:E62"/>
    <mergeCell ref="D63:E63"/>
    <mergeCell ref="D64:E64"/>
    <mergeCell ref="A65:C65"/>
    <mergeCell ref="D65:E65"/>
    <mergeCell ref="D57:E57"/>
    <mergeCell ref="A58:C58"/>
    <mergeCell ref="D58:E58"/>
    <mergeCell ref="A59:C59"/>
    <mergeCell ref="D59:E59"/>
    <mergeCell ref="D60:E60"/>
    <mergeCell ref="D51:E51"/>
    <mergeCell ref="D52:E52"/>
    <mergeCell ref="D53:E53"/>
    <mergeCell ref="D54:E54"/>
    <mergeCell ref="D55:E55"/>
    <mergeCell ref="D56:E56"/>
    <mergeCell ref="D46:E46"/>
    <mergeCell ref="D47:E47"/>
    <mergeCell ref="A48:C48"/>
    <mergeCell ref="D48:E48"/>
    <mergeCell ref="D49:E49"/>
    <mergeCell ref="D50:E50"/>
    <mergeCell ref="A41:D41"/>
    <mergeCell ref="A43:C43"/>
    <mergeCell ref="D43:E43"/>
    <mergeCell ref="A44:C44"/>
    <mergeCell ref="D44:E44"/>
    <mergeCell ref="D45:E45"/>
    <mergeCell ref="G35:H35"/>
    <mergeCell ref="C36:D36"/>
    <mergeCell ref="E36:F36"/>
    <mergeCell ref="G36:H36"/>
    <mergeCell ref="A38:A39"/>
    <mergeCell ref="C38:D38"/>
    <mergeCell ref="E38:F38"/>
    <mergeCell ref="C39:D39"/>
    <mergeCell ref="HI32:HQ32"/>
    <mergeCell ref="HR32:HZ32"/>
    <mergeCell ref="IA32:II32"/>
    <mergeCell ref="IJ32:IR32"/>
    <mergeCell ref="IS32:IV32"/>
    <mergeCell ref="A34:A36"/>
    <mergeCell ref="B34:B35"/>
    <mergeCell ref="C34:H34"/>
    <mergeCell ref="C35:D35"/>
    <mergeCell ref="E35:F35"/>
    <mergeCell ref="FG32:FO32"/>
    <mergeCell ref="FP32:FX32"/>
    <mergeCell ref="FY32:GG32"/>
    <mergeCell ref="GH32:GP32"/>
    <mergeCell ref="GQ32:GY32"/>
    <mergeCell ref="GZ32:HH32"/>
    <mergeCell ref="DE32:DM32"/>
    <mergeCell ref="DN32:DV32"/>
    <mergeCell ref="DW32:EE32"/>
    <mergeCell ref="EF32:EN32"/>
    <mergeCell ref="EO32:EW32"/>
    <mergeCell ref="EX32:FF32"/>
    <mergeCell ref="BC32:BK32"/>
    <mergeCell ref="BL32:BT32"/>
    <mergeCell ref="BU32:CC32"/>
    <mergeCell ref="CD32:CL32"/>
    <mergeCell ref="CM32:CU32"/>
    <mergeCell ref="CV32:DD32"/>
    <mergeCell ref="A32:I32"/>
    <mergeCell ref="J32:R32"/>
    <mergeCell ref="S32:AA32"/>
    <mergeCell ref="AB32:AJ32"/>
    <mergeCell ref="AK32:AS32"/>
    <mergeCell ref="AT32:BB32"/>
    <mergeCell ref="GZ31:HH31"/>
    <mergeCell ref="HI31:HQ31"/>
    <mergeCell ref="HR31:HZ31"/>
    <mergeCell ref="IA31:II31"/>
    <mergeCell ref="IJ31:IR31"/>
    <mergeCell ref="IS31:IV31"/>
    <mergeCell ref="EX31:FF31"/>
    <mergeCell ref="FG31:FO31"/>
    <mergeCell ref="FP31:FX31"/>
    <mergeCell ref="FY31:GG31"/>
    <mergeCell ref="GH31:GP31"/>
    <mergeCell ref="GQ31:GY31"/>
    <mergeCell ref="CV31:DD31"/>
    <mergeCell ref="DE31:DM31"/>
    <mergeCell ref="DN31:DV31"/>
    <mergeCell ref="DW31:EE31"/>
    <mergeCell ref="EF31:EN31"/>
    <mergeCell ref="EO31:EW31"/>
    <mergeCell ref="AT31:BB31"/>
    <mergeCell ref="BC31:BK31"/>
    <mergeCell ref="BL31:BT31"/>
    <mergeCell ref="BU31:CC31"/>
    <mergeCell ref="CD31:CL31"/>
    <mergeCell ref="CM31:CU31"/>
    <mergeCell ref="HI30:HQ30"/>
    <mergeCell ref="HR30:HZ30"/>
    <mergeCell ref="IA30:II30"/>
    <mergeCell ref="IJ30:IR30"/>
    <mergeCell ref="IS30:IV30"/>
    <mergeCell ref="A31:I31"/>
    <mergeCell ref="J31:R31"/>
    <mergeCell ref="S31:AA31"/>
    <mergeCell ref="AB31:AJ31"/>
    <mergeCell ref="AK31:AS31"/>
    <mergeCell ref="FG30:FO30"/>
    <mergeCell ref="FP30:FX30"/>
    <mergeCell ref="FY30:GG30"/>
    <mergeCell ref="GH30:GP30"/>
    <mergeCell ref="GQ30:GY30"/>
    <mergeCell ref="GZ30:HH30"/>
    <mergeCell ref="DE30:DM30"/>
    <mergeCell ref="DN30:DV30"/>
    <mergeCell ref="DW30:EE30"/>
    <mergeCell ref="EF30:EN30"/>
    <mergeCell ref="EO30:EW30"/>
    <mergeCell ref="EX30:FF30"/>
    <mergeCell ref="BC30:BK30"/>
    <mergeCell ref="BL30:BT30"/>
    <mergeCell ref="BU30:CC30"/>
    <mergeCell ref="CD30:CL30"/>
    <mergeCell ref="CM30:CU30"/>
    <mergeCell ref="CV30:DD30"/>
    <mergeCell ref="A30:I30"/>
    <mergeCell ref="J30:R30"/>
    <mergeCell ref="S30:AA30"/>
    <mergeCell ref="AB30:AJ30"/>
    <mergeCell ref="AK30:AS30"/>
    <mergeCell ref="AT30:BB30"/>
    <mergeCell ref="GZ29:HH29"/>
    <mergeCell ref="HI29:HQ29"/>
    <mergeCell ref="HR29:HZ29"/>
    <mergeCell ref="IA29:II29"/>
    <mergeCell ref="IJ29:IR29"/>
    <mergeCell ref="IS29:IV29"/>
    <mergeCell ref="EX29:FF29"/>
    <mergeCell ref="FG29:FO29"/>
    <mergeCell ref="FP29:FX29"/>
    <mergeCell ref="FY29:GG29"/>
    <mergeCell ref="GH29:GP29"/>
    <mergeCell ref="GQ29:GY29"/>
    <mergeCell ref="CV29:DD29"/>
    <mergeCell ref="DE29:DM29"/>
    <mergeCell ref="DN29:DV29"/>
    <mergeCell ref="DW29:EE29"/>
    <mergeCell ref="EF29:EN29"/>
    <mergeCell ref="EO29:EW29"/>
    <mergeCell ref="AT29:BB29"/>
    <mergeCell ref="BC29:BK29"/>
    <mergeCell ref="BL29:BT29"/>
    <mergeCell ref="BU29:CC29"/>
    <mergeCell ref="CD29:CL29"/>
    <mergeCell ref="CM29:CU29"/>
    <mergeCell ref="HI28:HQ28"/>
    <mergeCell ref="HR28:HZ28"/>
    <mergeCell ref="IA28:II28"/>
    <mergeCell ref="IJ28:IR28"/>
    <mergeCell ref="IS28:IV28"/>
    <mergeCell ref="A29:I29"/>
    <mergeCell ref="J29:R29"/>
    <mergeCell ref="S29:AA29"/>
    <mergeCell ref="AB29:AJ29"/>
    <mergeCell ref="AK29:AS29"/>
    <mergeCell ref="FG28:FO28"/>
    <mergeCell ref="FP28:FX28"/>
    <mergeCell ref="FY28:GG28"/>
    <mergeCell ref="GH28:GP28"/>
    <mergeCell ref="GQ28:GY28"/>
    <mergeCell ref="GZ28:HH28"/>
    <mergeCell ref="DE28:DM28"/>
    <mergeCell ref="DN28:DV28"/>
    <mergeCell ref="DW28:EE28"/>
    <mergeCell ref="EF28:EN28"/>
    <mergeCell ref="EO28:EW28"/>
    <mergeCell ref="EX28:FF28"/>
    <mergeCell ref="BC28:BK28"/>
    <mergeCell ref="BL28:BT28"/>
    <mergeCell ref="BU28:CC28"/>
    <mergeCell ref="CD28:CL28"/>
    <mergeCell ref="CM28:CU28"/>
    <mergeCell ref="CV28:DD28"/>
    <mergeCell ref="A28:I28"/>
    <mergeCell ref="J28:R28"/>
    <mergeCell ref="S28:AA28"/>
    <mergeCell ref="AB28:AJ28"/>
    <mergeCell ref="AK28:AS28"/>
    <mergeCell ref="AT28:BB28"/>
    <mergeCell ref="A11:D11"/>
    <mergeCell ref="C17:D17"/>
    <mergeCell ref="A21:C21"/>
    <mergeCell ref="C23:D23"/>
    <mergeCell ref="C24:F24"/>
    <mergeCell ref="A26:I26"/>
  </mergeCells>
  <pageMargins left="0.70866141732283472" right="0.70866141732283472" top="0.74803149606299213" bottom="0.74803149606299213" header="0.31496062992125984" footer="0.31496062992125984"/>
  <pageSetup paperSize="9" scale="46" fitToHeight="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OEM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Alekseeva</dc:creator>
  <cp:lastModifiedBy>Alekseeva</cp:lastModifiedBy>
  <cp:lastPrinted>2016-02-16T12:26:02Z</cp:lastPrinted>
  <dcterms:created xsi:type="dcterms:W3CDTF">2016-02-16T12:24:37Z</dcterms:created>
  <dcterms:modified xsi:type="dcterms:W3CDTF">2016-02-16T12:27:03Z</dcterms:modified>
</cp:coreProperties>
</file>